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4770" windowHeight="4410" activeTab="1"/>
  </bookViews>
  <sheets>
    <sheet name="Intro" sheetId="1" r:id="rId1"/>
    <sheet name="MMs" sheetId="2" r:id="rId2"/>
    <sheet name="Q Finita" sheetId="3" r:id="rId3"/>
    <sheet name="Población finita" sheetId="4" r:id="rId4"/>
    <sheet name="MG1" sheetId="5" r:id="rId5"/>
  </sheets>
  <definedNames>
    <definedName name="__123Graph_A" hidden="1">Intro!$M$26:$M$66</definedName>
    <definedName name="__123Graph_AFNTPOP" hidden="1">Intro!$O$86:$O$126</definedName>
    <definedName name="__123Graph_AFNTQUE" hidden="1">Intro!$AJ$65:$AJ$105</definedName>
    <definedName name="__123Graph_AMMS" hidden="1">Intro!$M$26:$M$66</definedName>
    <definedName name="__123Graph_X" hidden="1">Intro!$K$26:$K$66</definedName>
    <definedName name="__123Graph_XFNTPOP" hidden="1">Intro!$M$86:$M$126</definedName>
    <definedName name="__123Graph_XFNTQUE" hidden="1">Intro!$AI$65:$AI$105</definedName>
    <definedName name="__123Graph_XMMS" hidden="1">Intro!$K$26:$K$66</definedName>
    <definedName name="_Regression_Int" localSheetId="0" hidden="1">1</definedName>
    <definedName name="units">MMs!$E$5</definedName>
  </definedNames>
  <calcPr calcId="144525"/>
</workbook>
</file>

<file path=xl/calcChain.xml><?xml version="1.0" encoding="utf-8"?>
<calcChain xmlns="http://schemas.openxmlformats.org/spreadsheetml/2006/main">
  <c r="E3" i="3" l="1"/>
  <c r="G3" i="2"/>
  <c r="G2" i="2"/>
  <c r="T10" i="3"/>
  <c r="T11" i="3"/>
  <c r="Q5" i="3"/>
  <c r="O5" i="3"/>
  <c r="O12" i="3"/>
  <c r="O13" i="3" s="1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R9" i="3"/>
  <c r="R10" i="3"/>
  <c r="S10" i="3" s="1"/>
  <c r="S11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T7" i="3" s="1"/>
  <c r="O7" i="3" s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P12" i="3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O6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P47" i="3"/>
  <c r="Q47" i="3" s="1"/>
  <c r="P48" i="3"/>
  <c r="Q48" i="3" s="1"/>
  <c r="P49" i="3"/>
  <c r="Q49" i="3" s="1"/>
  <c r="P50" i="3"/>
  <c r="Q50" i="3" s="1"/>
  <c r="P51" i="3"/>
  <c r="Q51" i="3" s="1"/>
  <c r="T12" i="3"/>
  <c r="V14" i="3"/>
  <c r="T14" i="3" s="1"/>
  <c r="V15" i="3"/>
  <c r="T15" i="3"/>
  <c r="V16" i="3"/>
  <c r="T16" i="3" s="1"/>
  <c r="V17" i="3"/>
  <c r="T17" i="3"/>
  <c r="V18" i="3"/>
  <c r="T18" i="3" s="1"/>
  <c r="V19" i="3"/>
  <c r="T19" i="3"/>
  <c r="V20" i="3"/>
  <c r="T20" i="3" s="1"/>
  <c r="V21" i="3"/>
  <c r="T21" i="3"/>
  <c r="V22" i="3"/>
  <c r="T22" i="3" s="1"/>
  <c r="V23" i="3"/>
  <c r="T23" i="3"/>
  <c r="V24" i="3"/>
  <c r="T24" i="3" s="1"/>
  <c r="V25" i="3"/>
  <c r="T25" i="3"/>
  <c r="V26" i="3"/>
  <c r="T26" i="3" s="1"/>
  <c r="V27" i="3"/>
  <c r="T27" i="3"/>
  <c r="V28" i="3"/>
  <c r="T28" i="3"/>
  <c r="V29" i="3"/>
  <c r="T29" i="3"/>
  <c r="V30" i="3"/>
  <c r="T30" i="3"/>
  <c r="V31" i="3"/>
  <c r="T31" i="3"/>
  <c r="V32" i="3"/>
  <c r="T32" i="3"/>
  <c r="V33" i="3"/>
  <c r="T33" i="3"/>
  <c r="V34" i="3"/>
  <c r="T34" i="3"/>
  <c r="V35" i="3"/>
  <c r="T35" i="3"/>
  <c r="V36" i="3"/>
  <c r="T36" i="3"/>
  <c r="V37" i="3"/>
  <c r="T37" i="3"/>
  <c r="V38" i="3"/>
  <c r="T38" i="3"/>
  <c r="V39" i="3"/>
  <c r="T39" i="3"/>
  <c r="V40" i="3"/>
  <c r="T40" i="3"/>
  <c r="V41" i="3"/>
  <c r="T41" i="3"/>
  <c r="V42" i="3"/>
  <c r="T42" i="3"/>
  <c r="V43" i="3"/>
  <c r="T43" i="3"/>
  <c r="V44" i="3"/>
  <c r="T44" i="3"/>
  <c r="V45" i="3"/>
  <c r="T45" i="3"/>
  <c r="V46" i="3"/>
  <c r="T46" i="3"/>
  <c r="V47" i="3"/>
  <c r="T47" i="3"/>
  <c r="V48" i="3"/>
  <c r="T48" i="3"/>
  <c r="V49" i="3"/>
  <c r="T49" i="3"/>
  <c r="V50" i="3"/>
  <c r="T50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O1" i="2"/>
  <c r="L10" i="2" s="1"/>
  <c r="L15" i="2"/>
  <c r="L19" i="2"/>
  <c r="L23" i="2"/>
  <c r="L27" i="2"/>
  <c r="O5" i="2"/>
  <c r="O6" i="2" s="1"/>
  <c r="H4" i="5"/>
  <c r="F3" i="5"/>
  <c r="F5" i="5"/>
  <c r="F4" i="5"/>
  <c r="G14" i="5"/>
  <c r="G13" i="5"/>
  <c r="E4" i="5"/>
  <c r="E5" i="5" s="1"/>
  <c r="F3" i="2"/>
  <c r="F2" i="2"/>
  <c r="G11" i="2"/>
  <c r="G10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11" i="2"/>
  <c r="G11" i="4"/>
  <c r="G10" i="4"/>
  <c r="K115" i="4"/>
  <c r="S115" i="4" s="1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L16" i="4"/>
  <c r="N9" i="4"/>
  <c r="N16" i="4"/>
  <c r="L17" i="4"/>
  <c r="N17" i="4"/>
  <c r="L18" i="4"/>
  <c r="N18" i="4"/>
  <c r="L19" i="4"/>
  <c r="N19" i="4"/>
  <c r="L20" i="4"/>
  <c r="N20" i="4"/>
  <c r="L21" i="4"/>
  <c r="N21" i="4"/>
  <c r="L22" i="4"/>
  <c r="N22" i="4"/>
  <c r="L23" i="4"/>
  <c r="N23" i="4"/>
  <c r="L24" i="4"/>
  <c r="N24" i="4"/>
  <c r="L25" i="4"/>
  <c r="N25" i="4"/>
  <c r="L26" i="4"/>
  <c r="N26" i="4"/>
  <c r="N13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L27" i="4"/>
  <c r="N27" i="4"/>
  <c r="L28" i="4"/>
  <c r="N28" i="4"/>
  <c r="L29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R115" i="4"/>
  <c r="Q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S114" i="4"/>
  <c r="R114" i="4"/>
  <c r="Q114" i="4"/>
  <c r="S113" i="4"/>
  <c r="R113" i="4"/>
  <c r="Q113" i="4"/>
  <c r="S112" i="4"/>
  <c r="R112" i="4"/>
  <c r="Q112" i="4"/>
  <c r="S111" i="4"/>
  <c r="R111" i="4"/>
  <c r="Q111" i="4"/>
  <c r="S110" i="4"/>
  <c r="R110" i="4"/>
  <c r="Q110" i="4"/>
  <c r="S109" i="4"/>
  <c r="R109" i="4"/>
  <c r="Q109" i="4"/>
  <c r="S108" i="4"/>
  <c r="R108" i="4"/>
  <c r="Q108" i="4"/>
  <c r="S107" i="4"/>
  <c r="R107" i="4"/>
  <c r="Q107" i="4"/>
  <c r="S106" i="4"/>
  <c r="R106" i="4"/>
  <c r="Q106" i="4"/>
  <c r="S105" i="4"/>
  <c r="R105" i="4"/>
  <c r="Q105" i="4"/>
  <c r="S104" i="4"/>
  <c r="R104" i="4"/>
  <c r="Q104" i="4"/>
  <c r="S103" i="4"/>
  <c r="R103" i="4"/>
  <c r="Q103" i="4"/>
  <c r="S102" i="4"/>
  <c r="R102" i="4"/>
  <c r="Q102" i="4"/>
  <c r="S101" i="4"/>
  <c r="R101" i="4"/>
  <c r="Q101" i="4"/>
  <c r="S100" i="4"/>
  <c r="R100" i="4"/>
  <c r="Q100" i="4"/>
  <c r="S99" i="4"/>
  <c r="R99" i="4"/>
  <c r="Q99" i="4"/>
  <c r="S98" i="4"/>
  <c r="R98" i="4"/>
  <c r="Q98" i="4"/>
  <c r="S97" i="4"/>
  <c r="R97" i="4"/>
  <c r="Q97" i="4"/>
  <c r="S96" i="4"/>
  <c r="R96" i="4"/>
  <c r="Q96" i="4"/>
  <c r="S95" i="4"/>
  <c r="R95" i="4"/>
  <c r="Q95" i="4"/>
  <c r="S94" i="4"/>
  <c r="R94" i="4"/>
  <c r="Q94" i="4"/>
  <c r="S93" i="4"/>
  <c r="R93" i="4"/>
  <c r="Q93" i="4"/>
  <c r="S92" i="4"/>
  <c r="R92" i="4"/>
  <c r="Q92" i="4"/>
  <c r="S91" i="4"/>
  <c r="R91" i="4"/>
  <c r="Q91" i="4"/>
  <c r="S90" i="4"/>
  <c r="R90" i="4"/>
  <c r="Q90" i="4"/>
  <c r="S89" i="4"/>
  <c r="R89" i="4"/>
  <c r="Q89" i="4"/>
  <c r="S88" i="4"/>
  <c r="R88" i="4"/>
  <c r="Q88" i="4"/>
  <c r="S87" i="4"/>
  <c r="R87" i="4"/>
  <c r="Q87" i="4"/>
  <c r="S86" i="4"/>
  <c r="R86" i="4"/>
  <c r="Q86" i="4"/>
  <c r="S85" i="4"/>
  <c r="R85" i="4"/>
  <c r="Q85" i="4"/>
  <c r="S84" i="4"/>
  <c r="R84" i="4"/>
  <c r="Q84" i="4"/>
  <c r="S83" i="4"/>
  <c r="R83" i="4"/>
  <c r="Q83" i="4"/>
  <c r="S82" i="4"/>
  <c r="R82" i="4"/>
  <c r="Q82" i="4"/>
  <c r="S81" i="4"/>
  <c r="R81" i="4"/>
  <c r="Q81" i="4"/>
  <c r="S80" i="4"/>
  <c r="R80" i="4"/>
  <c r="Q80" i="4"/>
  <c r="S79" i="4"/>
  <c r="R79" i="4"/>
  <c r="Q79" i="4"/>
  <c r="S78" i="4"/>
  <c r="R78" i="4"/>
  <c r="Q78" i="4"/>
  <c r="S77" i="4"/>
  <c r="R77" i="4"/>
  <c r="Q77" i="4"/>
  <c r="S76" i="4"/>
  <c r="R76" i="4"/>
  <c r="Q76" i="4"/>
  <c r="S75" i="4"/>
  <c r="R75" i="4"/>
  <c r="Q75" i="4"/>
  <c r="S74" i="4"/>
  <c r="R74" i="4"/>
  <c r="Q74" i="4"/>
  <c r="S73" i="4"/>
  <c r="R73" i="4"/>
  <c r="Q73" i="4"/>
  <c r="S72" i="4"/>
  <c r="R72" i="4"/>
  <c r="Q72" i="4"/>
  <c r="S71" i="4"/>
  <c r="R71" i="4"/>
  <c r="Q71" i="4"/>
  <c r="S70" i="4"/>
  <c r="R70" i="4"/>
  <c r="Q70" i="4"/>
  <c r="S69" i="4"/>
  <c r="R69" i="4"/>
  <c r="Q69" i="4"/>
  <c r="S68" i="4"/>
  <c r="R68" i="4"/>
  <c r="Q68" i="4"/>
  <c r="S67" i="4"/>
  <c r="R67" i="4"/>
  <c r="Q67" i="4"/>
  <c r="S66" i="4"/>
  <c r="R66" i="4"/>
  <c r="Q66" i="4"/>
  <c r="S65" i="4"/>
  <c r="R65" i="4"/>
  <c r="Q65" i="4"/>
  <c r="S64" i="4"/>
  <c r="R64" i="4"/>
  <c r="Q64" i="4"/>
  <c r="S63" i="4"/>
  <c r="R63" i="4"/>
  <c r="Q63" i="4"/>
  <c r="W13" i="4"/>
  <c r="W14" i="4"/>
  <c r="X14" i="4" s="1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S62" i="4"/>
  <c r="R62" i="4"/>
  <c r="Q62" i="4"/>
  <c r="S61" i="4"/>
  <c r="R61" i="4"/>
  <c r="Q61" i="4"/>
  <c r="S60" i="4"/>
  <c r="R60" i="4"/>
  <c r="Q60" i="4"/>
  <c r="S59" i="4"/>
  <c r="R59" i="4"/>
  <c r="Q59" i="4"/>
  <c r="S58" i="4"/>
  <c r="R58" i="4"/>
  <c r="Q58" i="4"/>
  <c r="S57" i="4"/>
  <c r="R57" i="4"/>
  <c r="Q57" i="4"/>
  <c r="S56" i="4"/>
  <c r="R56" i="4"/>
  <c r="Q56" i="4"/>
  <c r="B56" i="4"/>
  <c r="S55" i="4"/>
  <c r="R55" i="4"/>
  <c r="Q55" i="4"/>
  <c r="S54" i="4"/>
  <c r="R54" i="4"/>
  <c r="Q54" i="4"/>
  <c r="S53" i="4"/>
  <c r="T53" i="4"/>
  <c r="R53" i="4"/>
  <c r="Q53" i="4"/>
  <c r="S52" i="4"/>
  <c r="T52" i="4"/>
  <c r="R52" i="4"/>
  <c r="Q52" i="4"/>
  <c r="P52" i="4"/>
  <c r="S51" i="4"/>
  <c r="T51" i="4" s="1"/>
  <c r="R51" i="4"/>
  <c r="Q51" i="4"/>
  <c r="P51" i="4"/>
  <c r="S50" i="4"/>
  <c r="T50" i="4"/>
  <c r="R50" i="4"/>
  <c r="Q50" i="4"/>
  <c r="P50" i="4"/>
  <c r="S49" i="4"/>
  <c r="T49" i="4" s="1"/>
  <c r="R49" i="4"/>
  <c r="Q49" i="4"/>
  <c r="P49" i="4"/>
  <c r="S48" i="4"/>
  <c r="T48" i="4"/>
  <c r="R48" i="4"/>
  <c r="Q48" i="4"/>
  <c r="P48" i="4"/>
  <c r="S47" i="4"/>
  <c r="T47" i="4" s="1"/>
  <c r="R47" i="4"/>
  <c r="Q47" i="4"/>
  <c r="P47" i="4"/>
  <c r="S46" i="4"/>
  <c r="T46" i="4"/>
  <c r="R46" i="4"/>
  <c r="Q46" i="4"/>
  <c r="P46" i="4"/>
  <c r="S45" i="4"/>
  <c r="T45" i="4" s="1"/>
  <c r="R45" i="4"/>
  <c r="Q45" i="4"/>
  <c r="P45" i="4"/>
  <c r="S44" i="4"/>
  <c r="T44" i="4"/>
  <c r="R44" i="4"/>
  <c r="Q44" i="4"/>
  <c r="P44" i="4"/>
  <c r="S43" i="4"/>
  <c r="T43" i="4" s="1"/>
  <c r="R43" i="4"/>
  <c r="Q43" i="4"/>
  <c r="P43" i="4"/>
  <c r="S42" i="4"/>
  <c r="T42" i="4"/>
  <c r="R42" i="4"/>
  <c r="Q42" i="4"/>
  <c r="P42" i="4"/>
  <c r="S41" i="4"/>
  <c r="T41" i="4" s="1"/>
  <c r="R41" i="4"/>
  <c r="Q41" i="4"/>
  <c r="P41" i="4"/>
  <c r="S40" i="4"/>
  <c r="T40" i="4"/>
  <c r="R40" i="4"/>
  <c r="Q40" i="4"/>
  <c r="P40" i="4"/>
  <c r="S39" i="4"/>
  <c r="T39" i="4" s="1"/>
  <c r="R39" i="4"/>
  <c r="Q39" i="4"/>
  <c r="P39" i="4"/>
  <c r="S38" i="4"/>
  <c r="T38" i="4"/>
  <c r="R38" i="4"/>
  <c r="Q38" i="4"/>
  <c r="P38" i="4"/>
  <c r="S37" i="4"/>
  <c r="T37" i="4" s="1"/>
  <c r="R37" i="4"/>
  <c r="Q37" i="4"/>
  <c r="P37" i="4"/>
  <c r="S36" i="4"/>
  <c r="T36" i="4"/>
  <c r="R36" i="4"/>
  <c r="Q36" i="4"/>
  <c r="P36" i="4"/>
  <c r="S35" i="4"/>
  <c r="T35" i="4" s="1"/>
  <c r="R35" i="4"/>
  <c r="Q35" i="4"/>
  <c r="P35" i="4"/>
  <c r="S34" i="4"/>
  <c r="T34" i="4"/>
  <c r="R34" i="4"/>
  <c r="Q34" i="4"/>
  <c r="P34" i="4"/>
  <c r="S33" i="4"/>
  <c r="T33" i="4" s="1"/>
  <c r="R33" i="4"/>
  <c r="Q33" i="4"/>
  <c r="P33" i="4"/>
  <c r="S32" i="4"/>
  <c r="T32" i="4"/>
  <c r="R32" i="4"/>
  <c r="Q32" i="4"/>
  <c r="P32" i="4"/>
  <c r="S31" i="4"/>
  <c r="T31" i="4" s="1"/>
  <c r="R31" i="4"/>
  <c r="Q31" i="4"/>
  <c r="P31" i="4"/>
  <c r="S30" i="4"/>
  <c r="T30" i="4"/>
  <c r="R30" i="4"/>
  <c r="Q30" i="4"/>
  <c r="P30" i="4"/>
  <c r="S29" i="4"/>
  <c r="T29" i="4" s="1"/>
  <c r="R29" i="4"/>
  <c r="Q29" i="4"/>
  <c r="P29" i="4"/>
  <c r="S28" i="4"/>
  <c r="T28" i="4"/>
  <c r="R28" i="4"/>
  <c r="Q28" i="4"/>
  <c r="P28" i="4"/>
  <c r="S27" i="4"/>
  <c r="T27" i="4" s="1"/>
  <c r="R27" i="4"/>
  <c r="Q27" i="4"/>
  <c r="P27" i="4"/>
  <c r="S26" i="4"/>
  <c r="T26" i="4"/>
  <c r="R26" i="4"/>
  <c r="Q26" i="4"/>
  <c r="P26" i="4"/>
  <c r="S25" i="4"/>
  <c r="T25" i="4" s="1"/>
  <c r="R25" i="4"/>
  <c r="Q25" i="4"/>
  <c r="P25" i="4"/>
  <c r="S24" i="4"/>
  <c r="T24" i="4"/>
  <c r="R24" i="4"/>
  <c r="Q24" i="4"/>
  <c r="P24" i="4"/>
  <c r="S23" i="4"/>
  <c r="T23" i="4" s="1"/>
  <c r="R23" i="4"/>
  <c r="Q23" i="4"/>
  <c r="P23" i="4"/>
  <c r="S22" i="4"/>
  <c r="T22" i="4"/>
  <c r="R22" i="4"/>
  <c r="Q22" i="4"/>
  <c r="P22" i="4"/>
  <c r="S21" i="4"/>
  <c r="T21" i="4" s="1"/>
  <c r="R21" i="4"/>
  <c r="Q21" i="4"/>
  <c r="P21" i="4"/>
  <c r="S20" i="4"/>
  <c r="T20" i="4"/>
  <c r="R20" i="4"/>
  <c r="Q20" i="4"/>
  <c r="P20" i="4"/>
  <c r="S19" i="4"/>
  <c r="T19" i="4" s="1"/>
  <c r="R19" i="4"/>
  <c r="Q19" i="4"/>
  <c r="P19" i="4"/>
  <c r="S18" i="4"/>
  <c r="T18" i="4"/>
  <c r="R18" i="4"/>
  <c r="Q18" i="4"/>
  <c r="P18" i="4"/>
  <c r="S17" i="4"/>
  <c r="T17" i="4" s="1"/>
  <c r="R17" i="4"/>
  <c r="Q17" i="4"/>
  <c r="P17" i="4"/>
  <c r="S16" i="4"/>
  <c r="T16" i="4"/>
  <c r="R16" i="4"/>
  <c r="Q16" i="4"/>
  <c r="P16" i="4"/>
  <c r="K15" i="4"/>
  <c r="S15" i="4" s="1"/>
  <c r="T15" i="4" s="1"/>
  <c r="Q15" i="4"/>
  <c r="Q13" i="4"/>
  <c r="Y11" i="4"/>
  <c r="N10" i="4"/>
  <c r="N11" i="4"/>
  <c r="Q9" i="4"/>
  <c r="F7" i="4"/>
  <c r="H2" i="4"/>
  <c r="O1" i="4"/>
  <c r="P1" i="4"/>
  <c r="O2" i="4"/>
  <c r="P2" i="4"/>
  <c r="B74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L1" i="2"/>
  <c r="L2" i="2" s="1"/>
  <c r="E3" i="5"/>
  <c r="N9" i="2"/>
  <c r="F6" i="2"/>
  <c r="B5" i="2" s="1"/>
  <c r="L9" i="2" l="1"/>
  <c r="L25" i="2"/>
  <c r="L21" i="2"/>
  <c r="L17" i="2"/>
  <c r="L13" i="2"/>
  <c r="G4" i="5"/>
  <c r="F9" i="5" s="1"/>
  <c r="L8" i="2"/>
  <c r="P6" i="2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L11" i="2"/>
  <c r="P15" i="4"/>
  <c r="R15" i="4"/>
  <c r="R13" i="4" s="1"/>
  <c r="F12" i="4" s="1"/>
  <c r="T54" i="4"/>
  <c r="O54" i="4"/>
  <c r="P53" i="4"/>
  <c r="O9" i="3"/>
  <c r="L26" i="2"/>
  <c r="L24" i="2"/>
  <c r="L22" i="2"/>
  <c r="L20" i="2"/>
  <c r="L18" i="2"/>
  <c r="L16" i="2"/>
  <c r="L14" i="2"/>
  <c r="L12" i="2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Q3" i="2" s="1"/>
  <c r="L3" i="2" s="1"/>
  <c r="L5" i="2" s="1"/>
  <c r="F7" i="2" s="1"/>
  <c r="F8" i="2" s="1"/>
  <c r="X12" i="3"/>
  <c r="V12" i="3" s="1"/>
  <c r="X14" i="3"/>
  <c r="X16" i="3"/>
  <c r="X18" i="3"/>
  <c r="X20" i="3"/>
  <c r="X22" i="3"/>
  <c r="X24" i="3"/>
  <c r="X26" i="3"/>
  <c r="V10" i="3"/>
  <c r="W11" i="3"/>
  <c r="X13" i="3"/>
  <c r="V13" i="3" s="1"/>
  <c r="X15" i="3"/>
  <c r="X17" i="3"/>
  <c r="X19" i="3"/>
  <c r="X21" i="3"/>
  <c r="X23" i="3"/>
  <c r="X25" i="3"/>
  <c r="X27" i="3"/>
  <c r="X1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F7" i="3"/>
  <c r="O55" i="4"/>
  <c r="P54" i="4"/>
  <c r="O13" i="4"/>
  <c r="B7" i="5"/>
  <c r="F10" i="5"/>
  <c r="F11" i="5"/>
  <c r="M7" i="2" l="1"/>
  <c r="N7" i="2" s="1"/>
  <c r="F13" i="5"/>
  <c r="F14" i="5" s="1"/>
  <c r="F12" i="5"/>
  <c r="X9" i="3"/>
  <c r="F13" i="3"/>
  <c r="T13" i="3"/>
  <c r="T9" i="3" s="1"/>
  <c r="F8" i="3" s="1"/>
  <c r="Z10" i="3"/>
  <c r="Y10" i="3"/>
  <c r="AA10" i="3"/>
  <c r="O56" i="4"/>
  <c r="P55" i="4"/>
  <c r="P13" i="4" s="1"/>
  <c r="F8" i="4" s="1"/>
  <c r="T55" i="4"/>
  <c r="T13" i="4" s="1"/>
  <c r="F6" i="4" s="1"/>
  <c r="V11" i="3"/>
  <c r="V8" i="3" s="1"/>
  <c r="W12" i="3"/>
  <c r="W13" i="3" s="1"/>
  <c r="W14" i="3" s="1"/>
  <c r="W15" i="3" s="1"/>
  <c r="W16" i="3" s="1"/>
  <c r="W17" i="3" s="1"/>
  <c r="F9" i="2"/>
  <c r="F10" i="2"/>
  <c r="M8" i="2" l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N8" i="2"/>
  <c r="N5" i="2" s="1"/>
  <c r="F12" i="2" s="1"/>
  <c r="F9" i="4"/>
  <c r="F10" i="3"/>
  <c r="Y11" i="3"/>
  <c r="Y8" i="3" s="1"/>
  <c r="Z11" i="3"/>
  <c r="AA11" i="3"/>
  <c r="F11" i="2"/>
  <c r="H11" i="2" s="1"/>
  <c r="H10" i="2"/>
  <c r="W18" i="3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O57" i="4"/>
  <c r="P56" i="4"/>
  <c r="T56" i="4"/>
  <c r="AA9" i="3"/>
  <c r="F12" i="3" s="1"/>
  <c r="Z8" i="3"/>
  <c r="F9" i="3" s="1"/>
  <c r="F6" i="3" s="1"/>
  <c r="G6" i="3" s="1"/>
  <c r="P57" i="4" l="1"/>
  <c r="O58" i="4"/>
  <c r="T57" i="4"/>
  <c r="W9" i="3"/>
  <c r="F11" i="3"/>
  <c r="H11" i="3" s="1"/>
  <c r="H10" i="3"/>
  <c r="K11" i="4"/>
  <c r="K12" i="4" s="1"/>
  <c r="F10" i="4" s="1"/>
  <c r="H10" i="4" s="1"/>
  <c r="F11" i="4" l="1"/>
  <c r="H11" i="4" s="1"/>
  <c r="O59" i="4"/>
  <c r="P58" i="4"/>
  <c r="T58" i="4"/>
  <c r="P59" i="4" l="1"/>
  <c r="O60" i="4"/>
  <c r="T59" i="4"/>
  <c r="O61" i="4" l="1"/>
  <c r="P60" i="4"/>
  <c r="T60" i="4"/>
  <c r="P61" i="4" l="1"/>
  <c r="O62" i="4"/>
  <c r="T61" i="4"/>
  <c r="O63" i="4" l="1"/>
  <c r="P62" i="4"/>
  <c r="T62" i="4"/>
  <c r="O64" i="4" l="1"/>
  <c r="P63" i="4"/>
  <c r="T63" i="4"/>
  <c r="P64" i="4" l="1"/>
  <c r="O65" i="4"/>
  <c r="T64" i="4"/>
  <c r="O66" i="4" l="1"/>
  <c r="P65" i="4"/>
  <c r="T65" i="4"/>
  <c r="P66" i="4" l="1"/>
  <c r="O67" i="4"/>
  <c r="T66" i="4"/>
  <c r="O68" i="4" l="1"/>
  <c r="P67" i="4"/>
  <c r="T67" i="4"/>
  <c r="P68" i="4" l="1"/>
  <c r="O69" i="4"/>
  <c r="T68" i="4"/>
  <c r="O70" i="4" l="1"/>
  <c r="P69" i="4"/>
  <c r="T69" i="4"/>
  <c r="P70" i="4" l="1"/>
  <c r="O71" i="4"/>
  <c r="T70" i="4"/>
  <c r="O72" i="4" l="1"/>
  <c r="P71" i="4"/>
  <c r="T71" i="4"/>
  <c r="P72" i="4" l="1"/>
  <c r="O73" i="4"/>
  <c r="T72" i="4"/>
  <c r="O74" i="4" l="1"/>
  <c r="P73" i="4"/>
  <c r="T73" i="4"/>
  <c r="P74" i="4" l="1"/>
  <c r="O75" i="4"/>
  <c r="T74" i="4"/>
  <c r="O76" i="4" l="1"/>
  <c r="P75" i="4"/>
  <c r="T75" i="4"/>
  <c r="P76" i="4" l="1"/>
  <c r="O77" i="4"/>
  <c r="T76" i="4"/>
  <c r="O78" i="4" l="1"/>
  <c r="P77" i="4"/>
  <c r="T77" i="4"/>
  <c r="P78" i="4" l="1"/>
  <c r="O79" i="4"/>
  <c r="T78" i="4"/>
  <c r="O80" i="4" l="1"/>
  <c r="P79" i="4"/>
  <c r="T79" i="4"/>
  <c r="P80" i="4" l="1"/>
  <c r="O81" i="4"/>
  <c r="T80" i="4"/>
  <c r="O82" i="4" l="1"/>
  <c r="P81" i="4"/>
  <c r="T81" i="4"/>
  <c r="P82" i="4" l="1"/>
  <c r="O83" i="4"/>
  <c r="T82" i="4"/>
  <c r="O84" i="4" l="1"/>
  <c r="P83" i="4"/>
  <c r="T83" i="4"/>
  <c r="P84" i="4" l="1"/>
  <c r="O85" i="4"/>
  <c r="T84" i="4"/>
  <c r="O86" i="4" l="1"/>
  <c r="P85" i="4"/>
  <c r="T85" i="4"/>
  <c r="P86" i="4" l="1"/>
  <c r="O87" i="4"/>
  <c r="T86" i="4"/>
  <c r="O88" i="4" l="1"/>
  <c r="P87" i="4"/>
  <c r="T87" i="4"/>
  <c r="P88" i="4" l="1"/>
  <c r="O89" i="4"/>
  <c r="T88" i="4"/>
  <c r="O90" i="4" l="1"/>
  <c r="P89" i="4"/>
  <c r="T89" i="4"/>
  <c r="P90" i="4" l="1"/>
  <c r="O91" i="4"/>
  <c r="T90" i="4"/>
  <c r="O92" i="4" l="1"/>
  <c r="P91" i="4"/>
  <c r="T91" i="4"/>
  <c r="P92" i="4" l="1"/>
  <c r="O93" i="4"/>
  <c r="T92" i="4"/>
  <c r="O94" i="4" l="1"/>
  <c r="P93" i="4"/>
  <c r="T93" i="4"/>
  <c r="P94" i="4" l="1"/>
  <c r="O95" i="4"/>
  <c r="T94" i="4"/>
  <c r="O96" i="4" l="1"/>
  <c r="P95" i="4"/>
  <c r="T95" i="4"/>
  <c r="P96" i="4" l="1"/>
  <c r="O97" i="4"/>
  <c r="T96" i="4"/>
  <c r="O98" i="4" l="1"/>
  <c r="P97" i="4"/>
  <c r="T97" i="4"/>
  <c r="P98" i="4" l="1"/>
  <c r="O99" i="4"/>
  <c r="T98" i="4"/>
  <c r="O100" i="4" l="1"/>
  <c r="P99" i="4"/>
  <c r="T99" i="4"/>
  <c r="P100" i="4" l="1"/>
  <c r="O101" i="4"/>
  <c r="T100" i="4"/>
  <c r="O102" i="4" l="1"/>
  <c r="P101" i="4"/>
  <c r="T101" i="4"/>
  <c r="P102" i="4" l="1"/>
  <c r="O103" i="4"/>
  <c r="T102" i="4"/>
  <c r="O104" i="4" l="1"/>
  <c r="P103" i="4"/>
  <c r="T103" i="4"/>
  <c r="P104" i="4" l="1"/>
  <c r="O105" i="4"/>
  <c r="T104" i="4"/>
  <c r="O106" i="4" l="1"/>
  <c r="P105" i="4"/>
  <c r="T105" i="4"/>
  <c r="P106" i="4" l="1"/>
  <c r="O107" i="4"/>
  <c r="T106" i="4"/>
  <c r="O108" i="4" l="1"/>
  <c r="P107" i="4"/>
  <c r="T107" i="4"/>
  <c r="P108" i="4" l="1"/>
  <c r="O109" i="4"/>
  <c r="T108" i="4"/>
  <c r="O110" i="4" l="1"/>
  <c r="P109" i="4"/>
  <c r="T109" i="4"/>
  <c r="P110" i="4" l="1"/>
  <c r="O111" i="4"/>
  <c r="T110" i="4"/>
  <c r="O112" i="4" l="1"/>
  <c r="P111" i="4"/>
  <c r="T111" i="4"/>
  <c r="P112" i="4" l="1"/>
  <c r="O113" i="4"/>
  <c r="T112" i="4"/>
  <c r="O114" i="4" l="1"/>
  <c r="P113" i="4"/>
  <c r="T113" i="4"/>
  <c r="P114" i="4" l="1"/>
  <c r="O115" i="4"/>
  <c r="T114" i="4"/>
  <c r="P115" i="4" l="1"/>
  <c r="T115" i="4"/>
</calcChain>
</file>

<file path=xl/sharedStrings.xml><?xml version="1.0" encoding="utf-8"?>
<sst xmlns="http://schemas.openxmlformats.org/spreadsheetml/2006/main" count="115" uniqueCount="67">
  <si>
    <t>M / M / s</t>
  </si>
  <si>
    <t>M / G / 1</t>
  </si>
  <si>
    <t>lambda/mu</t>
  </si>
  <si>
    <t>s-1</t>
  </si>
  <si>
    <t>/s</t>
  </si>
  <si>
    <t xml:space="preserve"> </t>
  </si>
  <si>
    <t xml:space="preserve"> s factorial =</t>
  </si>
  <si>
    <t>P(0) =</t>
  </si>
  <si>
    <t>P(n)</t>
  </si>
  <si>
    <t>n</t>
  </si>
  <si>
    <t>Lq</t>
  </si>
  <si>
    <t>L</t>
  </si>
  <si>
    <t>HOJA DE CÁLCULO DE COLAS DE ESPERA</t>
  </si>
  <si>
    <t>© 1995 por David W. Ashley</t>
  </si>
  <si>
    <t>Revisada Mayo 21, 1997</t>
  </si>
  <si>
    <t>M / M / s con cola de espera de longitud finita</t>
  </si>
  <si>
    <t>M / M / s con población finita</t>
  </si>
  <si>
    <t xml:space="preserve">Haga clic en la ceja de la hoja de trabajo (abajo) para utilizar el modelo de su elección. Escriba los </t>
  </si>
  <si>
    <t xml:space="preserve">      parámetros requeridos en los cuadros.</t>
  </si>
  <si>
    <t xml:space="preserve">   Los parámetros para todos los modelos están inicialmente vinculados a aquellos introducidos para M/M/s.</t>
  </si>
  <si>
    <t>Cálculos de colas M/M/s</t>
  </si>
  <si>
    <t xml:space="preserve">Número de servidores </t>
  </si>
  <si>
    <t>Unidad de tiempo</t>
  </si>
  <si>
    <t>Tasa de arribos</t>
  </si>
  <si>
    <t xml:space="preserve">Tasa de servicio </t>
  </si>
  <si>
    <t>hora</t>
  </si>
  <si>
    <t xml:space="preserve">  (máx de 40)</t>
  </si>
  <si>
    <t>Utilización</t>
  </si>
  <si>
    <t>P(0), probabilidad que el sistema esté vacío</t>
  </si>
  <si>
    <t>Lq, longitud esperada de la cola</t>
  </si>
  <si>
    <t>L, número esperado en el sistema</t>
  </si>
  <si>
    <t>Wq, tiempo esperado en la cola</t>
  </si>
  <si>
    <t>W, tiempo total esperado en el sistema</t>
  </si>
  <si>
    <t>Probabilidad que un cliente espere</t>
  </si>
  <si>
    <t>¡LA TASA DE ARRIBOS DEBE SER INFERIOR A LA TASA GENERAL DE SERVICIO!</t>
  </si>
  <si>
    <t>Cálculos de colas M/G/1</t>
  </si>
  <si>
    <t>Tasa promedio  (lambda)</t>
  </si>
  <si>
    <t>TIEMPO promedio de servicio</t>
  </si>
  <si>
    <t>Desviación estándar del tiempo de servicio</t>
  </si>
  <si>
    <t>TASA promedio</t>
  </si>
  <si>
    <t>de servicio</t>
  </si>
  <si>
    <t>M/M/s con  cola finita</t>
  </si>
  <si>
    <t xml:space="preserve">         Tasa de arribos </t>
  </si>
  <si>
    <t xml:space="preserve">         Tasa de servicio </t>
  </si>
  <si>
    <t xml:space="preserve">         Número de servidores</t>
  </si>
  <si>
    <t xml:space="preserve">         Longitud máxima de la cola</t>
  </si>
  <si>
    <t>Probabilidad que un cliente  sea rechazado</t>
  </si>
  <si>
    <t xml:space="preserve">   (máx de 40)</t>
  </si>
  <si>
    <t xml:space="preserve">   (máx de 40 combinados)</t>
  </si>
  <si>
    <t>cálculo de Lq</t>
  </si>
  <si>
    <t>cálculo de L</t>
  </si>
  <si>
    <t>M/M/s con población finita</t>
  </si>
  <si>
    <t>Tasa de servicio</t>
  </si>
  <si>
    <t>Tamaño de la población</t>
  </si>
  <si>
    <t xml:space="preserve">  (por cliente)</t>
  </si>
  <si>
    <t xml:space="preserve">  (por servidor)</t>
  </si>
  <si>
    <t xml:space="preserve">  (máx de 100)</t>
  </si>
  <si>
    <t>general</t>
  </si>
  <si>
    <t>lambda efectiva</t>
  </si>
  <si>
    <t>espera probable</t>
  </si>
  <si>
    <t>Esta hoja calcula resultados de colas de espera para los modelos siguientes:</t>
  </si>
  <si>
    <t>minutos</t>
  </si>
  <si>
    <t>Tasa de llegadas</t>
  </si>
  <si>
    <t>horas</t>
  </si>
  <si>
    <t>por hora</t>
  </si>
  <si>
    <t>Supone un proceso de Poisson para arribos y servicios</t>
  </si>
  <si>
    <t>por minuto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</si>
</sst>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000_)"/>
  </numFmts>
  <fonts count="49" x14ac:knownFonts="1">
    <font>
      <sz val="12"/>
      <name val="Helv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</font>
    <font>
      <b/>
      <sz val="12"/>
      <color indexed="10"/>
      <name val="Arial"/>
    </font>
    <font>
      <sz val="12"/>
      <color indexed="8"/>
      <name val="Arial"/>
    </font>
    <font>
      <sz val="12"/>
      <name val="Arial"/>
    </font>
    <font>
      <sz val="12"/>
      <color indexed="37"/>
      <name val="Arial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8"/>
      <name val="Helv"/>
    </font>
    <font>
      <sz val="12"/>
      <color indexed="8"/>
      <name val="Helv"/>
    </font>
    <font>
      <sz val="12"/>
      <name val="Helv"/>
    </font>
    <font>
      <sz val="10"/>
      <color indexed="18"/>
      <name val="Helv"/>
    </font>
    <font>
      <b/>
      <sz val="9"/>
      <color indexed="52"/>
      <name val="Arial"/>
      <family val="2"/>
    </font>
    <font>
      <b/>
      <sz val="8"/>
      <color indexed="16"/>
      <name val="Helv"/>
    </font>
    <font>
      <b/>
      <sz val="8"/>
      <color indexed="58"/>
      <name val="Helv"/>
    </font>
    <font>
      <b/>
      <i/>
      <sz val="20"/>
      <color indexed="16"/>
      <name val="Times New Roman"/>
      <family val="1"/>
    </font>
    <font>
      <b/>
      <i/>
      <sz val="20"/>
      <color indexed="59"/>
      <name val="Times New Roman"/>
      <family val="1"/>
    </font>
    <font>
      <i/>
      <sz val="20"/>
      <color indexed="59"/>
      <name val="Times New Roman"/>
      <family val="1"/>
    </font>
    <font>
      <b/>
      <i/>
      <sz val="20"/>
      <color indexed="18"/>
      <name val="Times New Roman"/>
      <family val="1"/>
    </font>
    <font>
      <i/>
      <sz val="20"/>
      <color indexed="18"/>
      <name val="Times New Roman"/>
      <family val="1"/>
    </font>
    <font>
      <b/>
      <i/>
      <sz val="20"/>
      <color indexed="54"/>
      <name val="Times New Roman"/>
      <family val="1"/>
    </font>
    <font>
      <i/>
      <sz val="20"/>
      <color indexed="54"/>
      <name val="Times New Roman"/>
      <family val="1"/>
    </font>
    <font>
      <i/>
      <sz val="20"/>
      <color indexed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1">
    <xf numFmtId="164" fontId="0" fillId="0" borderId="0"/>
  </cellStyleXfs>
  <cellXfs count="123">
    <xf numFmtId="164" fontId="0" fillId="0" borderId="0" xfId="0"/>
    <xf numFmtId="164" fontId="1" fillId="0" borderId="0" xfId="0" applyFont="1" applyFill="1" applyBorder="1" applyAlignment="1" applyProtection="1">
      <alignment horizontal="left"/>
    </xf>
    <xf numFmtId="164" fontId="2" fillId="0" borderId="0" xfId="0" applyFont="1" applyFill="1" applyBorder="1" applyAlignment="1" applyProtection="1">
      <alignment horizontal="left"/>
    </xf>
    <xf numFmtId="164" fontId="1" fillId="0" borderId="0" xfId="0" applyFont="1" applyFill="1" applyBorder="1"/>
    <xf numFmtId="164" fontId="4" fillId="0" borderId="0" xfId="0" applyFont="1" applyFill="1" applyBorder="1"/>
    <xf numFmtId="164" fontId="5" fillId="0" borderId="0" xfId="0" applyFont="1" applyFill="1" applyBorder="1"/>
    <xf numFmtId="164" fontId="7" fillId="0" borderId="0" xfId="0" applyFont="1"/>
    <xf numFmtId="164" fontId="8" fillId="0" borderId="0" xfId="0" applyFont="1" applyFill="1" applyBorder="1"/>
    <xf numFmtId="164" fontId="8" fillId="0" borderId="0" xfId="0" applyFont="1" applyFill="1" applyBorder="1" applyAlignment="1" applyProtection="1">
      <alignment horizontal="left"/>
    </xf>
    <xf numFmtId="164" fontId="8" fillId="0" borderId="0" xfId="0" applyFont="1" applyFill="1" applyBorder="1" applyAlignment="1">
      <alignment horizontal="centerContinuous"/>
    </xf>
    <xf numFmtId="164" fontId="2" fillId="0" borderId="0" xfId="0" applyFont="1" applyFill="1" applyBorder="1"/>
    <xf numFmtId="164" fontId="10" fillId="0" borderId="0" xfId="0" applyFont="1" applyFill="1" applyBorder="1" applyAlignment="1" applyProtection="1">
      <alignment horizontal="left"/>
    </xf>
    <xf numFmtId="164" fontId="8" fillId="0" borderId="0" xfId="0" applyFont="1" applyFill="1" applyBorder="1" applyProtection="1"/>
    <xf numFmtId="164" fontId="11" fillId="0" borderId="0" xfId="0" applyFont="1" applyFill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164" fontId="12" fillId="0" borderId="0" xfId="0" applyFont="1" applyFill="1" applyBorder="1" applyAlignment="1" applyProtection="1">
      <alignment horizontal="left"/>
    </xf>
    <xf numFmtId="164" fontId="13" fillId="0" borderId="0" xfId="0" applyFont="1" applyFill="1" applyBorder="1" applyProtection="1"/>
    <xf numFmtId="10" fontId="2" fillId="0" borderId="0" xfId="0" applyNumberFormat="1" applyFont="1" applyFill="1" applyBorder="1" applyProtection="1"/>
    <xf numFmtId="164" fontId="8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64" fontId="14" fillId="0" borderId="0" xfId="0" applyFont="1" applyFill="1" applyBorder="1" applyAlignment="1" applyProtection="1">
      <alignment horizontal="left"/>
    </xf>
    <xf numFmtId="164" fontId="14" fillId="0" borderId="0" xfId="0" applyFont="1" applyFill="1" applyBorder="1"/>
    <xf numFmtId="164" fontId="2" fillId="0" borderId="0" xfId="0" applyFont="1" applyFill="1" applyBorder="1" applyProtection="1"/>
    <xf numFmtId="164" fontId="2" fillId="0" borderId="0" xfId="0" applyFont="1" applyFill="1" applyBorder="1" applyAlignment="1" applyProtection="1">
      <alignment horizontal="center"/>
    </xf>
    <xf numFmtId="164" fontId="15" fillId="0" borderId="0" xfId="0" applyFont="1" applyFill="1" applyBorder="1" applyProtection="1"/>
    <xf numFmtId="37" fontId="8" fillId="0" borderId="0" xfId="0" applyNumberFormat="1" applyFont="1" applyFill="1" applyBorder="1" applyAlignment="1" applyProtection="1">
      <alignment horizontal="left"/>
    </xf>
    <xf numFmtId="164" fontId="3" fillId="2" borderId="0" xfId="0" applyFont="1" applyFill="1" applyBorder="1"/>
    <xf numFmtId="164" fontId="16" fillId="2" borderId="0" xfId="0" applyFont="1" applyFill="1" applyBorder="1"/>
    <xf numFmtId="164" fontId="16" fillId="2" borderId="0" xfId="0" applyFont="1" applyFill="1" applyBorder="1" applyAlignment="1" applyProtection="1">
      <alignment horizontal="left"/>
    </xf>
    <xf numFmtId="164" fontId="16" fillId="2" borderId="0" xfId="0" applyFont="1" applyFill="1" applyBorder="1" applyProtection="1"/>
    <xf numFmtId="164" fontId="18" fillId="2" borderId="1" xfId="0" applyFont="1" applyFill="1" applyBorder="1" applyProtection="1">
      <protection locked="0"/>
    </xf>
    <xf numFmtId="37" fontId="16" fillId="2" borderId="0" xfId="0" applyNumberFormat="1" applyFont="1" applyFill="1" applyBorder="1" applyProtection="1"/>
    <xf numFmtId="10" fontId="3" fillId="2" borderId="0" xfId="0" applyNumberFormat="1" applyFont="1" applyFill="1" applyBorder="1" applyProtection="1"/>
    <xf numFmtId="164" fontId="16" fillId="2" borderId="0" xfId="0" applyFont="1" applyFill="1" applyBorder="1" applyAlignment="1" applyProtection="1">
      <alignment horizontal="right"/>
    </xf>
    <xf numFmtId="164" fontId="16" fillId="2" borderId="0" xfId="0" applyNumberFormat="1" applyFont="1" applyFill="1" applyBorder="1" applyProtection="1"/>
    <xf numFmtId="164" fontId="3" fillId="2" borderId="0" xfId="0" applyFont="1" applyFill="1" applyBorder="1" applyProtection="1"/>
    <xf numFmtId="37" fontId="16" fillId="2" borderId="0" xfId="0" applyNumberFormat="1" applyFont="1" applyFill="1" applyBorder="1" applyAlignment="1" applyProtection="1">
      <alignment horizontal="left"/>
    </xf>
    <xf numFmtId="164" fontId="19" fillId="2" borderId="0" xfId="0" applyFont="1" applyFill="1" applyBorder="1"/>
    <xf numFmtId="164" fontId="20" fillId="2" borderId="1" xfId="0" applyFont="1" applyFill="1" applyBorder="1" applyProtection="1">
      <protection locked="0"/>
    </xf>
    <xf numFmtId="10" fontId="19" fillId="2" borderId="0" xfId="0" applyNumberFormat="1" applyFont="1" applyFill="1" applyBorder="1" applyProtection="1"/>
    <xf numFmtId="165" fontId="19" fillId="2" borderId="0" xfId="0" applyNumberFormat="1" applyFont="1" applyFill="1" applyBorder="1" applyProtection="1"/>
    <xf numFmtId="164" fontId="21" fillId="2" borderId="0" xfId="0" applyFont="1" applyFill="1" applyBorder="1"/>
    <xf numFmtId="164" fontId="21" fillId="2" borderId="0" xfId="0" applyFont="1" applyFill="1" applyBorder="1" applyAlignment="1" applyProtection="1">
      <alignment horizontal="left"/>
    </xf>
    <xf numFmtId="164" fontId="21" fillId="2" borderId="0" xfId="0" applyFont="1" applyFill="1" applyBorder="1" applyProtection="1"/>
    <xf numFmtId="164" fontId="22" fillId="2" borderId="0" xfId="0" applyFont="1" applyFill="1"/>
    <xf numFmtId="37" fontId="21" fillId="2" borderId="0" xfId="0" applyNumberFormat="1" applyFont="1" applyFill="1" applyBorder="1" applyProtection="1"/>
    <xf numFmtId="164" fontId="23" fillId="2" borderId="0" xfId="0" applyFont="1" applyFill="1" applyBorder="1" applyProtection="1"/>
    <xf numFmtId="10" fontId="21" fillId="2" borderId="0" xfId="0" applyNumberFormat="1" applyFont="1" applyFill="1" applyBorder="1" applyProtection="1"/>
    <xf numFmtId="164" fontId="21" fillId="2" borderId="0" xfId="0" applyFont="1" applyFill="1" applyBorder="1" applyAlignment="1" applyProtection="1">
      <alignment horizontal="right"/>
    </xf>
    <xf numFmtId="164" fontId="21" fillId="2" borderId="0" xfId="0" applyNumberFormat="1" applyFont="1" applyFill="1" applyBorder="1" applyProtection="1"/>
    <xf numFmtId="165" fontId="21" fillId="2" borderId="0" xfId="0" applyNumberFormat="1" applyFont="1" applyFill="1" applyBorder="1" applyProtection="1"/>
    <xf numFmtId="164" fontId="21" fillId="2" borderId="0" xfId="0" applyFont="1" applyFill="1" applyBorder="1" applyAlignment="1" applyProtection="1">
      <alignment horizontal="center"/>
    </xf>
    <xf numFmtId="164" fontId="21" fillId="2" borderId="0" xfId="0" applyFont="1" applyFill="1" applyBorder="1" applyAlignment="1">
      <alignment horizontal="centerContinuous"/>
    </xf>
    <xf numFmtId="37" fontId="21" fillId="2" borderId="0" xfId="0" applyNumberFormat="1" applyFont="1" applyFill="1" applyBorder="1" applyAlignment="1" applyProtection="1">
      <alignment horizontal="left"/>
    </xf>
    <xf numFmtId="164" fontId="21" fillId="2" borderId="0" xfId="0" applyFont="1" applyFill="1" applyBorder="1" applyProtection="1">
      <protection locked="0"/>
    </xf>
    <xf numFmtId="164" fontId="21" fillId="2" borderId="0" xfId="0" applyFont="1" applyFill="1" applyBorder="1" applyAlignment="1" applyProtection="1">
      <alignment horizontal="left"/>
      <protection locked="0"/>
    </xf>
    <xf numFmtId="164" fontId="24" fillId="2" borderId="0" xfId="0" applyFont="1" applyFill="1" applyBorder="1" applyAlignment="1" applyProtection="1">
      <alignment horizontal="left"/>
      <protection locked="0"/>
    </xf>
    <xf numFmtId="164" fontId="16" fillId="2" borderId="0" xfId="0" applyFont="1" applyFill="1"/>
    <xf numFmtId="164" fontId="25" fillId="2" borderId="0" xfId="0" applyFont="1" applyFill="1"/>
    <xf numFmtId="164" fontId="16" fillId="2" borderId="0" xfId="0" applyFont="1" applyFill="1" applyBorder="1" applyAlignment="1" applyProtection="1">
      <alignment horizontal="left"/>
      <protection locked="0"/>
    </xf>
    <xf numFmtId="164" fontId="16" fillId="2" borderId="0" xfId="0" applyFont="1" applyFill="1" applyBorder="1" applyProtection="1">
      <protection locked="0"/>
    </xf>
    <xf numFmtId="164" fontId="16" fillId="2" borderId="0" xfId="0" applyFont="1" applyFill="1" applyBorder="1" applyAlignment="1" applyProtection="1">
      <alignment horizontal="centerContinuous"/>
      <protection locked="0"/>
    </xf>
    <xf numFmtId="164" fontId="26" fillId="2" borderId="0" xfId="0" applyFont="1" applyFill="1" applyBorder="1" applyProtection="1">
      <protection locked="0"/>
    </xf>
    <xf numFmtId="164" fontId="27" fillId="2" borderId="0" xfId="0" applyFont="1" applyFill="1" applyBorder="1" applyProtection="1">
      <protection locked="0"/>
    </xf>
    <xf numFmtId="164" fontId="26" fillId="2" borderId="0" xfId="0" applyFont="1" applyFill="1" applyBorder="1" applyAlignment="1" applyProtection="1">
      <alignment horizontal="left"/>
      <protection locked="0"/>
    </xf>
    <xf numFmtId="164" fontId="3" fillId="2" borderId="0" xfId="0" applyFont="1" applyFill="1" applyBorder="1" applyAlignment="1" applyProtection="1">
      <alignment horizontal="center"/>
    </xf>
    <xf numFmtId="164" fontId="31" fillId="2" borderId="0" xfId="0" applyFont="1" applyFill="1" applyProtection="1">
      <protection locked="0"/>
    </xf>
    <xf numFmtId="164" fontId="16" fillId="2" borderId="0" xfId="0" applyFont="1" applyFill="1" applyBorder="1" applyAlignment="1" applyProtection="1">
      <alignment horizontal="center"/>
    </xf>
    <xf numFmtId="164" fontId="20" fillId="2" borderId="2" xfId="0" applyFont="1" applyFill="1" applyBorder="1" applyProtection="1">
      <protection locked="0"/>
    </xf>
    <xf numFmtId="164" fontId="21" fillId="2" borderId="1" xfId="0" applyFont="1" applyFill="1" applyBorder="1"/>
    <xf numFmtId="164" fontId="21" fillId="0" borderId="0" xfId="0" applyFont="1" applyFill="1" applyBorder="1" applyProtection="1">
      <protection locked="0"/>
    </xf>
    <xf numFmtId="164" fontId="36" fillId="2" borderId="0" xfId="0" applyFont="1" applyFill="1" applyBorder="1" applyAlignment="1" applyProtection="1">
      <alignment horizontal="left"/>
    </xf>
    <xf numFmtId="164" fontId="34" fillId="2" borderId="0" xfId="0" applyFont="1" applyFill="1" applyBorder="1" applyAlignment="1" applyProtection="1">
      <alignment horizontal="left"/>
    </xf>
    <xf numFmtId="164" fontId="34" fillId="2" borderId="0" xfId="0" applyFont="1" applyFill="1" applyBorder="1"/>
    <xf numFmtId="164" fontId="33" fillId="2" borderId="0" xfId="0" applyFont="1" applyFill="1" applyBorder="1" applyAlignment="1" applyProtection="1">
      <alignment horizontal="left"/>
    </xf>
    <xf numFmtId="164" fontId="37" fillId="2" borderId="0" xfId="0" applyFont="1" applyFill="1" applyBorder="1" applyAlignment="1" applyProtection="1">
      <alignment horizontal="left"/>
    </xf>
    <xf numFmtId="164" fontId="35" fillId="2" borderId="0" xfId="0" applyFont="1" applyFill="1" applyBorder="1" applyAlignment="1" applyProtection="1">
      <alignment horizontal="left"/>
    </xf>
    <xf numFmtId="164" fontId="35" fillId="2" borderId="0" xfId="0" applyFont="1" applyFill="1" applyBorder="1"/>
    <xf numFmtId="164" fontId="38" fillId="2" borderId="0" xfId="0" applyFont="1" applyFill="1" applyBorder="1" applyAlignment="1" applyProtection="1">
      <alignment horizontal="left"/>
    </xf>
    <xf numFmtId="164" fontId="40" fillId="2" borderId="0" xfId="0" applyFont="1" applyFill="1" applyBorder="1" applyAlignment="1" applyProtection="1">
      <alignment horizontal="left"/>
    </xf>
    <xf numFmtId="164" fontId="41" fillId="0" borderId="0" xfId="0" applyFont="1" applyFill="1" applyBorder="1" applyAlignment="1" applyProtection="1">
      <alignment horizontal="left"/>
    </xf>
    <xf numFmtId="164" fontId="42" fillId="0" borderId="0" xfId="0" applyFont="1" applyFill="1" applyBorder="1" applyAlignment="1" applyProtection="1">
      <alignment horizontal="left"/>
    </xf>
    <xf numFmtId="164" fontId="43" fillId="0" borderId="0" xfId="0" applyFont="1" applyFill="1" applyBorder="1"/>
    <xf numFmtId="164" fontId="42" fillId="0" borderId="0" xfId="0" applyFont="1" applyFill="1" applyBorder="1"/>
    <xf numFmtId="164" fontId="44" fillId="0" borderId="0" xfId="0" applyFont="1" applyFill="1" applyBorder="1"/>
    <xf numFmtId="164" fontId="45" fillId="0" borderId="0" xfId="0" applyFont="1" applyFill="1" applyBorder="1"/>
    <xf numFmtId="164" fontId="9" fillId="0" borderId="0" xfId="0" applyFont="1" applyFill="1" applyBorder="1"/>
    <xf numFmtId="164" fontId="44" fillId="0" borderId="0" xfId="0" applyFont="1" applyFill="1" applyBorder="1" applyAlignment="1" applyProtection="1">
      <alignment horizontal="left"/>
    </xf>
    <xf numFmtId="164" fontId="46" fillId="0" borderId="0" xfId="0" applyFont="1" applyFill="1" applyBorder="1"/>
    <xf numFmtId="164" fontId="46" fillId="0" borderId="0" xfId="0" applyFont="1" applyFill="1" applyBorder="1" applyAlignment="1" applyProtection="1">
      <alignment horizontal="left"/>
    </xf>
    <xf numFmtId="164" fontId="47" fillId="0" borderId="0" xfId="0" applyFont="1" applyFill="1" applyBorder="1"/>
    <xf numFmtId="164" fontId="41" fillId="0" borderId="0" xfId="0" applyFont="1" applyFill="1" applyBorder="1"/>
    <xf numFmtId="164" fontId="48" fillId="0" borderId="0" xfId="0" applyFont="1" applyFill="1" applyBorder="1"/>
    <xf numFmtId="164" fontId="33" fillId="2" borderId="0" xfId="0" applyFont="1" applyFill="1" applyBorder="1" applyAlignment="1" applyProtection="1">
      <alignment horizontal="left"/>
      <protection hidden="1"/>
    </xf>
    <xf numFmtId="164" fontId="3" fillId="2" borderId="0" xfId="0" applyFont="1" applyFill="1" applyBorder="1" applyProtection="1">
      <protection hidden="1"/>
    </xf>
    <xf numFmtId="164" fontId="26" fillId="2" borderId="0" xfId="0" applyFont="1" applyFill="1" applyBorder="1" applyProtection="1">
      <protection hidden="1"/>
    </xf>
    <xf numFmtId="164" fontId="16" fillId="2" borderId="0" xfId="0" applyFont="1" applyFill="1" applyBorder="1" applyProtection="1">
      <protection hidden="1"/>
    </xf>
    <xf numFmtId="164" fontId="16" fillId="2" borderId="0" xfId="0" applyNumberFormat="1" applyFont="1" applyFill="1" applyBorder="1" applyProtection="1">
      <protection hidden="1"/>
    </xf>
    <xf numFmtId="164" fontId="17" fillId="2" borderId="0" xfId="0" applyFont="1" applyFill="1" applyProtection="1">
      <protection hidden="1"/>
    </xf>
    <xf numFmtId="164" fontId="34" fillId="2" borderId="0" xfId="0" applyFont="1" applyFill="1" applyBorder="1" applyAlignment="1" applyProtection="1">
      <alignment horizontal="left"/>
      <protection hidden="1"/>
    </xf>
    <xf numFmtId="164" fontId="18" fillId="2" borderId="1" xfId="0" applyFont="1" applyFill="1" applyBorder="1" applyProtection="1">
      <protection hidden="1"/>
    </xf>
    <xf numFmtId="164" fontId="39" fillId="2" borderId="0" xfId="0" applyFont="1" applyFill="1" applyBorder="1" applyAlignment="1" applyProtection="1">
      <alignment horizontal="left"/>
      <protection hidden="1"/>
    </xf>
    <xf numFmtId="164" fontId="27" fillId="2" borderId="0" xfId="0" applyFont="1" applyFill="1" applyBorder="1" applyProtection="1">
      <protection hidden="1"/>
    </xf>
    <xf numFmtId="164" fontId="16" fillId="2" borderId="0" xfId="0" applyFont="1" applyFill="1" applyBorder="1" applyAlignment="1" applyProtection="1">
      <alignment horizontal="left"/>
      <protection hidden="1"/>
    </xf>
    <xf numFmtId="164" fontId="35" fillId="2" borderId="0" xfId="0" applyFont="1" applyFill="1" applyBorder="1" applyAlignment="1" applyProtection="1">
      <alignment horizontal="left"/>
      <protection hidden="1"/>
    </xf>
    <xf numFmtId="10" fontId="3" fillId="2" borderId="0" xfId="0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4" fontId="26" fillId="2" borderId="0" xfId="0" applyFont="1" applyFill="1" applyBorder="1" applyAlignment="1" applyProtection="1">
      <alignment horizontal="left"/>
      <protection hidden="1"/>
    </xf>
    <xf numFmtId="37" fontId="16" fillId="2" borderId="0" xfId="0" applyNumberFormat="1" applyFont="1" applyFill="1" applyBorder="1" applyProtection="1">
      <protection hidden="1"/>
    </xf>
    <xf numFmtId="37" fontId="35" fillId="2" borderId="0" xfId="0" applyNumberFormat="1" applyFont="1" applyFill="1" applyBorder="1" applyAlignment="1" applyProtection="1">
      <alignment horizontal="left"/>
      <protection hidden="1"/>
    </xf>
    <xf numFmtId="164" fontId="16" fillId="2" borderId="0" xfId="0" applyFont="1" applyFill="1" applyBorder="1" applyAlignment="1" applyProtection="1">
      <alignment horizontal="right"/>
      <protection hidden="1"/>
    </xf>
    <xf numFmtId="164" fontId="29" fillId="2" borderId="0" xfId="0" applyFont="1" applyFill="1" applyBorder="1" applyAlignment="1" applyProtection="1">
      <alignment horizontal="left"/>
      <protection hidden="1"/>
    </xf>
    <xf numFmtId="164" fontId="28" fillId="2" borderId="0" xfId="0" applyFont="1" applyFill="1" applyBorder="1" applyAlignment="1" applyProtection="1">
      <alignment horizontal="left"/>
      <protection hidden="1"/>
    </xf>
    <xf numFmtId="164" fontId="3" fillId="2" borderId="0" xfId="0" applyFont="1" applyFill="1" applyBorder="1" applyAlignment="1" applyProtection="1">
      <alignment horizontal="left"/>
      <protection hidden="1"/>
    </xf>
    <xf numFmtId="164" fontId="30" fillId="2" borderId="0" xfId="0" applyFont="1" applyFill="1" applyBorder="1" applyAlignment="1" applyProtection="1">
      <alignment horizontal="left"/>
      <protection hidden="1"/>
    </xf>
    <xf numFmtId="164" fontId="16" fillId="2" borderId="0" xfId="0" applyFont="1" applyFill="1" applyBorder="1" applyAlignment="1" applyProtection="1">
      <alignment horizontal="centerContinuous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6" fillId="3" borderId="3" xfId="0" applyFont="1" applyFill="1" applyBorder="1" applyAlignment="1" applyProtection="1">
      <alignment horizontal="center"/>
    </xf>
    <xf numFmtId="164" fontId="6" fillId="3" borderId="4" xfId="0" applyFont="1" applyFill="1" applyBorder="1" applyAlignment="1" applyProtection="1">
      <alignment horizontal="center"/>
    </xf>
    <xf numFmtId="164" fontId="6" fillId="3" borderId="5" xfId="0" applyFont="1" applyFill="1" applyBorder="1" applyAlignment="1" applyProtection="1">
      <alignment horizontal="center"/>
    </xf>
    <xf numFmtId="164" fontId="9" fillId="0" borderId="0" xfId="0" applyFont="1" applyAlignment="1">
      <alignment horizontal="center"/>
    </xf>
    <xf numFmtId="164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8245234272308"/>
          <c:y val="4.8077073558548546E-2"/>
          <c:w val="0.86076067593051697"/>
          <c:h val="0.525642670906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MMs!$K$7:$K$47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MMs!$M$7:$M$47</c:f>
              <c:numCache>
                <c:formatCode>General_)</c:formatCode>
                <c:ptCount val="41"/>
                <c:pt idx="0">
                  <c:v>0.36</c:v>
                </c:pt>
                <c:pt idx="1">
                  <c:v>0.23039999999999999</c:v>
                </c:pt>
                <c:pt idx="2">
                  <c:v>0.147456</c:v>
                </c:pt>
                <c:pt idx="3">
                  <c:v>9.4371839999999999E-2</c:v>
                </c:pt>
                <c:pt idx="4">
                  <c:v>6.03979776E-2</c:v>
                </c:pt>
                <c:pt idx="5">
                  <c:v>3.8654705663999998E-2</c:v>
                </c:pt>
                <c:pt idx="6">
                  <c:v>2.4739011624959999E-2</c:v>
                </c:pt>
                <c:pt idx="7">
                  <c:v>1.5832967439974401E-2</c:v>
                </c:pt>
                <c:pt idx="8">
                  <c:v>1.0133099161583616E-2</c:v>
                </c:pt>
                <c:pt idx="9">
                  <c:v>6.4851834634135144E-3</c:v>
                </c:pt>
                <c:pt idx="10">
                  <c:v>4.150517416584649E-3</c:v>
                </c:pt>
                <c:pt idx="11">
                  <c:v>2.6563311466141753E-3</c:v>
                </c:pt>
                <c:pt idx="12">
                  <c:v>1.7000519338330722E-3</c:v>
                </c:pt>
                <c:pt idx="13">
                  <c:v>1.0880332376531662E-3</c:v>
                </c:pt>
                <c:pt idx="14">
                  <c:v>6.9634127209802635E-4</c:v>
                </c:pt>
                <c:pt idx="15">
                  <c:v>4.4565841414273685E-4</c:v>
                </c:pt>
                <c:pt idx="16">
                  <c:v>2.8522138505135159E-4</c:v>
                </c:pt>
                <c:pt idx="17">
                  <c:v>1.8254168643286502E-4</c:v>
                </c:pt>
                <c:pt idx="18">
                  <c:v>1.1682667931703361E-4</c:v>
                </c:pt>
                <c:pt idx="19">
                  <c:v>7.4769074762901506E-5</c:v>
                </c:pt>
                <c:pt idx="20">
                  <c:v>4.7852207848256966E-5</c:v>
                </c:pt>
                <c:pt idx="21">
                  <c:v>3.0625413022884461E-5</c:v>
                </c:pt>
                <c:pt idx="22">
                  <c:v>1.9600264334646056E-5</c:v>
                </c:pt>
                <c:pt idx="23">
                  <c:v>1.2544169174173475E-5</c:v>
                </c:pt>
                <c:pt idx="24">
                  <c:v>8.0282682714710237E-6</c:v>
                </c:pt>
                <c:pt idx="25">
                  <c:v>5.1380916937414556E-6</c:v>
                </c:pt>
                <c:pt idx="26">
                  <c:v>3.2883786839945315E-6</c:v>
                </c:pt>
                <c:pt idx="27">
                  <c:v>2.1045623577565002E-6</c:v>
                </c:pt>
                <c:pt idx="28">
                  <c:v>1.3469199089641602E-6</c:v>
                </c:pt>
                <c:pt idx="29">
                  <c:v>8.6202874173706259E-7</c:v>
                </c:pt>
                <c:pt idx="30">
                  <c:v>5.5169839471172012E-7</c:v>
                </c:pt>
                <c:pt idx="31">
                  <c:v>3.5308697261550091E-7</c:v>
                </c:pt>
                <c:pt idx="32">
                  <c:v>2.2597566247392057E-7</c:v>
                </c:pt>
                <c:pt idx="33">
                  <c:v>1.4462442398330918E-7</c:v>
                </c:pt>
                <c:pt idx="34">
                  <c:v>9.2559631349317871E-8</c:v>
                </c:pt>
                <c:pt idx="35">
                  <c:v>5.923816406356344E-8</c:v>
                </c:pt>
                <c:pt idx="36">
                  <c:v>3.79124250006806E-8</c:v>
                </c:pt>
                <c:pt idx="37">
                  <c:v>2.4263952000435583E-8</c:v>
                </c:pt>
                <c:pt idx="38">
                  <c:v>1.5528929280278772E-8</c:v>
                </c:pt>
                <c:pt idx="39">
                  <c:v>9.9385147393784142E-9</c:v>
                </c:pt>
                <c:pt idx="40">
                  <c:v>6.360649433202185E-9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74496"/>
        <c:axId val="44076416"/>
      </c:barChart>
      <c:catAx>
        <c:axId val="440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NÚMERO EN EL SISTEMA</a:t>
                </a:r>
              </a:p>
            </c:rich>
          </c:tx>
          <c:layout>
            <c:manualLayout>
              <c:xMode val="edge"/>
              <c:yMode val="edge"/>
              <c:x val="0.46976154536077236"/>
              <c:y val="0.70833555042928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764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407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Probabilidad</a:t>
                </a:r>
              </a:p>
            </c:rich>
          </c:tx>
          <c:layout>
            <c:manualLayout>
              <c:xMode val="edge"/>
              <c:yMode val="edge"/>
              <c:x val="4.6413565858998466E-2"/>
              <c:y val="0.2115391236576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744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7444608567208"/>
          <c:y val="6.8181969508987722E-2"/>
          <c:w val="0.87740029542097486"/>
          <c:h val="0.72272887679526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'Q Finita'!$U$10:$U$50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'Q Finita'!$V$10:$V$50</c:f>
              <c:numCache>
                <c:formatCode>General_)</c:formatCode>
                <c:ptCount val="41"/>
                <c:pt idx="0">
                  <c:v>0.36363636363636365</c:v>
                </c:pt>
                <c:pt idx="1">
                  <c:v>0.36363636363636365</c:v>
                </c:pt>
                <c:pt idx="2">
                  <c:v>0.18181818181818182</c:v>
                </c:pt>
                <c:pt idx="3">
                  <c:v>9.0909090909090912E-2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1248"/>
        <c:axId val="46103168"/>
      </c:barChart>
      <c:catAx>
        <c:axId val="4610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NÚMERO EN EL SISTEMA</a:t>
                </a:r>
              </a:p>
            </c:rich>
          </c:tx>
          <c:layout>
            <c:manualLayout>
              <c:xMode val="edge"/>
              <c:yMode val="edge"/>
              <c:x val="0.45199409158050219"/>
              <c:y val="0.88636560361684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1031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103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Probabilidad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28636427193774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1012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5189028959364"/>
          <c:y val="6.4102831625732951E-2"/>
          <c:w val="0.86747051742407921"/>
          <c:h val="0.73931932475011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'Población finita'!$M$15:$M$55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'Población finita'!$O$15:$O$55</c:f>
              <c:numCache>
                <c:formatCode>General_)</c:formatCode>
                <c:ptCount val="41"/>
                <c:pt idx="0">
                  <c:v>5.7930245309557298E-3</c:v>
                </c:pt>
                <c:pt idx="1">
                  <c:v>4.6344196247645839E-2</c:v>
                </c:pt>
                <c:pt idx="2">
                  <c:v>0.15448065415881945</c:v>
                </c:pt>
                <c:pt idx="3">
                  <c:v>0.27463227406012347</c:v>
                </c:pt>
                <c:pt idx="4">
                  <c:v>0.27463227406012347</c:v>
                </c:pt>
                <c:pt idx="5">
                  <c:v>0.18308818270674898</c:v>
                </c:pt>
                <c:pt idx="6">
                  <c:v>6.1029394235582991E-2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89824"/>
        <c:axId val="64591744"/>
      </c:barChart>
      <c:catAx>
        <c:axId val="645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NÚMERO EN EL SISTEMA</a:t>
                </a:r>
              </a:p>
            </c:rich>
          </c:tx>
          <c:layout>
            <c:manualLayout>
              <c:xMode val="edge"/>
              <c:yMode val="edge"/>
              <c:x val="0.45331358636223584"/>
              <c:y val="0.89316612065187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5917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4591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Probabilidad</a:t>
                </a:r>
              </a:p>
            </c:rich>
          </c:tx>
          <c:layout>
            <c:manualLayout>
              <c:xMode val="edge"/>
              <c:yMode val="edge"/>
              <c:x val="7.5301260193062431E-3"/>
              <c:y val="0.43162573294660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5898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133350</xdr:rowOff>
    </xdr:from>
    <xdr:to>
      <xdr:col>9</xdr:col>
      <xdr:colOff>257175</xdr:colOff>
      <xdr:row>28</xdr:row>
      <xdr:rowOff>57150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190500</xdr:rowOff>
    </xdr:from>
    <xdr:to>
      <xdr:col>9</xdr:col>
      <xdr:colOff>276225</xdr:colOff>
      <xdr:row>23</xdr:row>
      <xdr:rowOff>104775</xdr:rowOff>
    </xdr:to>
    <xdr:graphicFrame macro="">
      <xdr:nvGraphicFramePr>
        <xdr:cNvPr id="20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28575</xdr:rowOff>
    </xdr:from>
    <xdr:to>
      <xdr:col>8</xdr:col>
      <xdr:colOff>685800</xdr:colOff>
      <xdr:row>23</xdr:row>
      <xdr:rowOff>161925</xdr:rowOff>
    </xdr:to>
    <xdr:graphicFrame macro="">
      <xdr:nvGraphicFramePr>
        <xdr:cNvPr id="30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O186"/>
  <sheetViews>
    <sheetView showGridLines="0" showRowColHeaders="0" zoomScale="75" workbookViewId="0">
      <selection activeCell="C9" sqref="C9"/>
    </sheetView>
  </sheetViews>
  <sheetFormatPr baseColWidth="10" defaultColWidth="9.77734375" defaultRowHeight="15.75" x14ac:dyDescent="0.25"/>
  <cols>
    <col min="1" max="1" width="6.44140625" style="7" customWidth="1"/>
    <col min="2" max="16384" width="9.77734375" style="7"/>
  </cols>
  <sheetData>
    <row r="1" spans="1:16" ht="16.5" thickBot="1" x14ac:dyDescent="0.3">
      <c r="A1"/>
      <c r="E1" s="8"/>
    </row>
    <row r="2" spans="1:16" ht="20.100000000000001" customHeight="1" thickBot="1" x14ac:dyDescent="0.35">
      <c r="B2" s="118" t="s">
        <v>12</v>
      </c>
      <c r="C2" s="119"/>
      <c r="D2" s="119"/>
      <c r="E2" s="119"/>
      <c r="F2" s="119"/>
      <c r="G2" s="119"/>
      <c r="H2" s="119"/>
      <c r="I2" s="120"/>
    </row>
    <row r="3" spans="1:16" x14ac:dyDescent="0.25">
      <c r="B3" s="121" t="s">
        <v>13</v>
      </c>
      <c r="C3" s="121"/>
      <c r="D3" s="121"/>
      <c r="E3" s="121"/>
      <c r="F3" s="121"/>
      <c r="G3" s="121"/>
      <c r="H3" s="121"/>
      <c r="I3" s="121"/>
    </row>
    <row r="4" spans="1:16" ht="13.5" customHeight="1" x14ac:dyDescent="0.25">
      <c r="B4" s="122" t="s">
        <v>14</v>
      </c>
      <c r="C4" s="122"/>
      <c r="D4" s="122"/>
      <c r="E4" s="122"/>
      <c r="F4" s="122"/>
      <c r="G4" s="122"/>
      <c r="H4" s="122"/>
      <c r="I4" s="122"/>
    </row>
    <row r="5" spans="1:16" ht="24.75" customHeight="1" x14ac:dyDescent="0.3">
      <c r="B5" s="1" t="s">
        <v>60</v>
      </c>
      <c r="C5" s="3"/>
    </row>
    <row r="6" spans="1:16" ht="3.75" customHeight="1" x14ac:dyDescent="0.3">
      <c r="B6" s="3"/>
      <c r="C6" s="3"/>
      <c r="K6" s="8"/>
      <c r="L6" s="8"/>
    </row>
    <row r="7" spans="1:16" ht="20.25" customHeight="1" x14ac:dyDescent="0.4">
      <c r="B7" s="82"/>
      <c r="C7" s="82" t="s">
        <v>0</v>
      </c>
      <c r="D7" s="83"/>
      <c r="E7" s="83"/>
      <c r="F7" s="83"/>
      <c r="G7" s="83"/>
    </row>
    <row r="8" spans="1:16" ht="3" customHeight="1" x14ac:dyDescent="0.4">
      <c r="B8" s="85"/>
      <c r="C8" s="85"/>
      <c r="D8" s="86"/>
      <c r="E8" s="86"/>
      <c r="F8" s="86"/>
      <c r="G8" s="86"/>
      <c r="H8" s="87"/>
      <c r="I8" s="87"/>
      <c r="L8" s="8"/>
      <c r="M8" s="8"/>
      <c r="N8" s="8"/>
      <c r="O8" s="8"/>
      <c r="P8" s="8"/>
    </row>
    <row r="9" spans="1:16" ht="20.25" customHeight="1" x14ac:dyDescent="0.4">
      <c r="B9" s="85"/>
      <c r="C9" s="88" t="s">
        <v>15</v>
      </c>
      <c r="D9" s="86"/>
      <c r="E9" s="86"/>
      <c r="F9" s="86"/>
      <c r="G9" s="86"/>
      <c r="H9" s="87"/>
      <c r="I9" s="87"/>
      <c r="L9" s="8"/>
      <c r="M9" s="8"/>
      <c r="N9" s="8"/>
      <c r="O9" s="8"/>
      <c r="P9" s="8"/>
    </row>
    <row r="10" spans="1:16" ht="3" customHeight="1" x14ac:dyDescent="0.4">
      <c r="B10" s="84"/>
      <c r="C10" s="82"/>
      <c r="D10" s="83"/>
      <c r="E10" s="83"/>
      <c r="F10" s="83"/>
      <c r="G10" s="83"/>
      <c r="L10" s="8"/>
      <c r="M10" s="8"/>
      <c r="N10" s="8"/>
      <c r="O10" s="8"/>
      <c r="P10" s="8"/>
    </row>
    <row r="11" spans="1:16" ht="19.5" customHeight="1" x14ac:dyDescent="0.4">
      <c r="B11" s="89"/>
      <c r="C11" s="90" t="s">
        <v>16</v>
      </c>
      <c r="D11" s="91"/>
      <c r="E11" s="91"/>
      <c r="F11" s="91"/>
      <c r="G11" s="91"/>
      <c r="L11" s="8"/>
      <c r="M11" s="8"/>
      <c r="N11" s="8"/>
      <c r="O11" s="8"/>
      <c r="P11" s="8"/>
    </row>
    <row r="12" spans="1:16" ht="3" customHeight="1" x14ac:dyDescent="0.4">
      <c r="B12" s="92"/>
      <c r="C12" s="81"/>
      <c r="D12" s="93"/>
      <c r="E12" s="93"/>
      <c r="F12" s="93"/>
      <c r="G12" s="83"/>
      <c r="L12" s="8"/>
      <c r="M12" s="8"/>
      <c r="N12" s="8"/>
      <c r="O12" s="8"/>
      <c r="P12" s="8"/>
    </row>
    <row r="13" spans="1:16" ht="19.5" customHeight="1" x14ac:dyDescent="0.4">
      <c r="B13" s="92"/>
      <c r="C13" s="81" t="s">
        <v>1</v>
      </c>
      <c r="D13" s="93"/>
      <c r="E13" s="93"/>
      <c r="F13" s="93"/>
      <c r="G13" s="83"/>
    </row>
    <row r="14" spans="1:16" ht="3" customHeight="1" x14ac:dyDescent="0.3">
      <c r="B14" s="3"/>
      <c r="C14" s="5"/>
    </row>
    <row r="15" spans="1:16" ht="12" customHeight="1" x14ac:dyDescent="0.3">
      <c r="B15" s="4"/>
      <c r="C15" s="3"/>
    </row>
    <row r="16" spans="1:16" x14ac:dyDescent="0.25">
      <c r="B16" s="2" t="s">
        <v>17</v>
      </c>
      <c r="C16" s="6"/>
      <c r="H16" s="6"/>
    </row>
    <row r="17" spans="2:18" ht="14.25" customHeight="1" x14ac:dyDescent="0.3">
      <c r="B17" s="2" t="s">
        <v>18</v>
      </c>
      <c r="C17" s="3"/>
    </row>
    <row r="18" spans="2:18" ht="10.5" customHeight="1" x14ac:dyDescent="0.3">
      <c r="B18"/>
      <c r="C18" s="3"/>
    </row>
    <row r="19" spans="2:18" x14ac:dyDescent="0.25">
      <c r="B19" s="2" t="s">
        <v>19</v>
      </c>
      <c r="C19" s="10"/>
    </row>
    <row r="20" spans="2:18" ht="15.75" customHeight="1" x14ac:dyDescent="0.25">
      <c r="B20" s="6"/>
      <c r="C20" s="10"/>
      <c r="D20" s="10"/>
      <c r="E20" s="10"/>
      <c r="F20" s="10"/>
      <c r="G20" s="11"/>
      <c r="H20" s="10"/>
      <c r="K20" s="8"/>
      <c r="L20" s="12"/>
      <c r="N20" s="8"/>
      <c r="O20" s="12"/>
      <c r="R20" s="8"/>
    </row>
    <row r="21" spans="2:18" x14ac:dyDescent="0.25">
      <c r="C21" s="2"/>
      <c r="D21" s="10"/>
      <c r="E21" s="10"/>
      <c r="G21" s="13"/>
      <c r="K21" s="8"/>
      <c r="L21" s="12"/>
      <c r="R21" s="8"/>
    </row>
    <row r="22" spans="2:18" x14ac:dyDescent="0.25">
      <c r="C22" s="2"/>
      <c r="D22" s="10"/>
      <c r="E22" s="10"/>
      <c r="G22" s="13"/>
      <c r="L22" s="12"/>
      <c r="O22" s="8"/>
      <c r="Q22" s="14"/>
    </row>
    <row r="23" spans="2:18" x14ac:dyDescent="0.25">
      <c r="C23" s="2"/>
      <c r="D23" s="10"/>
      <c r="E23" s="10"/>
      <c r="F23" s="15"/>
    </row>
    <row r="24" spans="2:18" x14ac:dyDescent="0.25">
      <c r="B24" s="16"/>
      <c r="K24" s="8"/>
      <c r="L24" s="12"/>
      <c r="N24" s="12"/>
      <c r="O24" s="12"/>
    </row>
    <row r="25" spans="2:18" x14ac:dyDescent="0.25">
      <c r="B25" s="8"/>
      <c r="F25" s="17"/>
      <c r="M25" s="18"/>
      <c r="O25" s="19"/>
      <c r="P25" s="19"/>
    </row>
    <row r="26" spans="2:18" x14ac:dyDescent="0.25">
      <c r="B26" s="8"/>
      <c r="F26" s="20"/>
      <c r="K26" s="12"/>
      <c r="L26" s="12"/>
      <c r="M26" s="12"/>
      <c r="N26" s="12"/>
      <c r="O26" s="19"/>
      <c r="P26" s="19"/>
    </row>
    <row r="27" spans="2:18" x14ac:dyDescent="0.25">
      <c r="B27" s="8"/>
      <c r="F27" s="20"/>
      <c r="K27" s="12"/>
      <c r="L27" s="12"/>
      <c r="M27" s="12"/>
      <c r="N27" s="12"/>
      <c r="O27" s="19"/>
      <c r="P27" s="19"/>
    </row>
    <row r="28" spans="2:18" x14ac:dyDescent="0.25">
      <c r="B28" s="8"/>
      <c r="F28" s="20"/>
      <c r="K28" s="12"/>
      <c r="L28" s="12"/>
      <c r="M28" s="12"/>
      <c r="N28" s="12"/>
      <c r="O28" s="19"/>
      <c r="P28" s="19"/>
    </row>
    <row r="29" spans="2:18" x14ac:dyDescent="0.25">
      <c r="B29" s="8"/>
      <c r="F29" s="20"/>
      <c r="K29" s="12"/>
      <c r="L29" s="12"/>
      <c r="M29" s="12"/>
      <c r="N29" s="12"/>
      <c r="O29" s="19"/>
      <c r="P29" s="19"/>
    </row>
    <row r="30" spans="2:18" x14ac:dyDescent="0.25">
      <c r="B30" s="8"/>
      <c r="F30" s="20"/>
      <c r="K30" s="12"/>
      <c r="L30" s="12"/>
      <c r="M30" s="12"/>
      <c r="N30" s="12"/>
      <c r="O30" s="19"/>
      <c r="P30" s="19"/>
    </row>
    <row r="31" spans="2:18" x14ac:dyDescent="0.25">
      <c r="B31" s="8"/>
      <c r="F31" s="20"/>
      <c r="K31" s="12"/>
      <c r="L31" s="12"/>
      <c r="M31" s="12"/>
      <c r="N31" s="12"/>
      <c r="O31" s="19"/>
      <c r="P31" s="19"/>
    </row>
    <row r="32" spans="2:18" x14ac:dyDescent="0.25">
      <c r="K32" s="12"/>
      <c r="L32" s="12"/>
      <c r="M32" s="12"/>
      <c r="N32" s="12"/>
      <c r="O32" s="19"/>
      <c r="P32" s="19"/>
    </row>
    <row r="33" spans="2:18" x14ac:dyDescent="0.25">
      <c r="K33" s="12"/>
      <c r="L33" s="12"/>
      <c r="M33" s="12"/>
      <c r="N33" s="12"/>
      <c r="O33" s="19"/>
      <c r="P33" s="19"/>
    </row>
    <row r="34" spans="2:18" x14ac:dyDescent="0.25">
      <c r="K34" s="12"/>
      <c r="L34" s="12"/>
      <c r="M34" s="12"/>
      <c r="N34" s="12"/>
      <c r="O34" s="19"/>
      <c r="P34" s="19"/>
    </row>
    <row r="35" spans="2:18" x14ac:dyDescent="0.25">
      <c r="K35" s="12"/>
      <c r="L35" s="12"/>
      <c r="M35" s="12"/>
      <c r="N35" s="12"/>
      <c r="O35" s="19"/>
      <c r="P35" s="19"/>
    </row>
    <row r="36" spans="2:18" x14ac:dyDescent="0.25">
      <c r="K36" s="12"/>
      <c r="L36" s="12"/>
      <c r="M36" s="12"/>
      <c r="N36" s="12"/>
      <c r="O36" s="19"/>
      <c r="P36" s="19"/>
    </row>
    <row r="37" spans="2:18" x14ac:dyDescent="0.25">
      <c r="K37" s="12"/>
      <c r="L37" s="12"/>
      <c r="M37" s="12"/>
      <c r="N37" s="12"/>
      <c r="O37" s="19"/>
      <c r="P37" s="19"/>
    </row>
    <row r="38" spans="2:18" ht="15.75" customHeight="1" x14ac:dyDescent="0.3">
      <c r="B38" s="1"/>
      <c r="F38" s="21"/>
      <c r="K38" s="12"/>
      <c r="L38" s="12"/>
      <c r="M38" s="12"/>
      <c r="N38" s="12"/>
      <c r="O38" s="19"/>
      <c r="P38" s="19"/>
    </row>
    <row r="39" spans="2:18" x14ac:dyDescent="0.25">
      <c r="G39" s="15"/>
      <c r="H39" s="22"/>
      <c r="K39" s="12"/>
      <c r="L39" s="12"/>
      <c r="M39" s="12"/>
      <c r="N39" s="12"/>
      <c r="O39" s="19"/>
      <c r="P39" s="19"/>
    </row>
    <row r="40" spans="2:18" x14ac:dyDescent="0.25">
      <c r="B40" s="2"/>
      <c r="E40" s="23"/>
      <c r="G40" s="15"/>
      <c r="H40" s="22"/>
      <c r="K40" s="12"/>
      <c r="L40" s="12"/>
      <c r="M40" s="12"/>
      <c r="N40" s="12"/>
      <c r="O40" s="19"/>
      <c r="P40" s="19"/>
    </row>
    <row r="41" spans="2:18" x14ac:dyDescent="0.25">
      <c r="B41" s="2"/>
      <c r="E41" s="23"/>
      <c r="G41" s="24"/>
      <c r="H41" s="22"/>
      <c r="K41" s="12"/>
      <c r="L41" s="12"/>
      <c r="M41" s="12"/>
      <c r="N41" s="12"/>
      <c r="O41" s="19"/>
      <c r="P41" s="19"/>
      <c r="R41" s="8"/>
    </row>
    <row r="42" spans="2:18" x14ac:dyDescent="0.25">
      <c r="B42" s="2"/>
      <c r="E42" s="23"/>
      <c r="K42" s="12"/>
      <c r="L42" s="12"/>
      <c r="M42" s="12"/>
      <c r="N42" s="12"/>
      <c r="O42" s="19"/>
      <c r="P42" s="19"/>
    </row>
    <row r="43" spans="2:18" x14ac:dyDescent="0.25">
      <c r="K43" s="12"/>
      <c r="L43" s="12"/>
      <c r="M43" s="12"/>
      <c r="N43" s="12"/>
      <c r="O43" s="19"/>
      <c r="P43" s="19"/>
    </row>
    <row r="44" spans="2:18" x14ac:dyDescent="0.25">
      <c r="B44" s="25"/>
      <c r="K44" s="12"/>
      <c r="L44" s="12"/>
      <c r="M44" s="12"/>
      <c r="N44" s="12"/>
      <c r="O44" s="19"/>
      <c r="P44" s="19"/>
    </row>
    <row r="45" spans="2:18" x14ac:dyDescent="0.25">
      <c r="K45" s="12"/>
      <c r="L45" s="12"/>
      <c r="M45" s="12"/>
      <c r="N45" s="12"/>
      <c r="O45" s="19"/>
      <c r="P45" s="19"/>
    </row>
    <row r="46" spans="2:18" x14ac:dyDescent="0.25">
      <c r="B46" s="8"/>
      <c r="F46" s="17"/>
      <c r="K46" s="12"/>
      <c r="L46" s="12"/>
      <c r="M46" s="12"/>
      <c r="N46" s="12"/>
      <c r="O46" s="19"/>
      <c r="P46" s="19"/>
    </row>
    <row r="47" spans="2:18" x14ac:dyDescent="0.25">
      <c r="B47" s="8"/>
      <c r="F47" s="20"/>
      <c r="K47" s="12"/>
      <c r="M47" s="12"/>
      <c r="N47" s="12"/>
      <c r="O47" s="19"/>
      <c r="P47" s="19"/>
    </row>
    <row r="48" spans="2:18" x14ac:dyDescent="0.25">
      <c r="B48" s="8"/>
      <c r="F48" s="20"/>
      <c r="K48" s="12"/>
      <c r="M48" s="12"/>
      <c r="N48" s="12"/>
      <c r="O48" s="19"/>
      <c r="P48" s="19"/>
    </row>
    <row r="49" spans="2:41" x14ac:dyDescent="0.25">
      <c r="B49" s="8"/>
      <c r="F49" s="20"/>
      <c r="K49" s="12"/>
      <c r="M49" s="12"/>
      <c r="N49" s="12"/>
      <c r="O49" s="19"/>
      <c r="P49" s="19"/>
    </row>
    <row r="50" spans="2:41" x14ac:dyDescent="0.25">
      <c r="B50" s="8"/>
      <c r="F50" s="20"/>
      <c r="K50" s="12"/>
      <c r="M50" s="12"/>
      <c r="N50" s="12"/>
      <c r="O50" s="19"/>
      <c r="P50" s="19"/>
    </row>
    <row r="51" spans="2:41" x14ac:dyDescent="0.25">
      <c r="B51" s="8"/>
      <c r="F51" s="20"/>
      <c r="K51" s="12"/>
      <c r="M51" s="12"/>
      <c r="N51" s="12"/>
      <c r="O51" s="19"/>
      <c r="P51" s="19"/>
    </row>
    <row r="52" spans="2:41" x14ac:dyDescent="0.25">
      <c r="K52" s="12"/>
      <c r="M52" s="12"/>
      <c r="N52" s="12"/>
      <c r="O52" s="19"/>
      <c r="P52" s="19"/>
    </row>
    <row r="53" spans="2:41" x14ac:dyDescent="0.25">
      <c r="K53" s="12"/>
      <c r="M53" s="12"/>
      <c r="N53" s="12"/>
      <c r="O53" s="19"/>
      <c r="P53" s="19"/>
    </row>
    <row r="54" spans="2:41" ht="15.75" customHeight="1" x14ac:dyDescent="0.3">
      <c r="B54" s="1"/>
      <c r="C54" s="10"/>
      <c r="D54" s="10"/>
      <c r="E54" s="10"/>
      <c r="F54" s="21"/>
      <c r="K54" s="12"/>
      <c r="M54" s="12"/>
      <c r="N54" s="12"/>
      <c r="O54" s="19"/>
      <c r="P54" s="19"/>
    </row>
    <row r="55" spans="2:41" x14ac:dyDescent="0.25">
      <c r="B55" s="2"/>
      <c r="C55" s="10"/>
      <c r="D55" s="10"/>
      <c r="E55" s="23"/>
      <c r="K55" s="12"/>
      <c r="M55" s="12"/>
      <c r="N55" s="12"/>
      <c r="O55" s="19"/>
      <c r="P55" s="19"/>
    </row>
    <row r="56" spans="2:41" x14ac:dyDescent="0.25">
      <c r="B56" s="2"/>
      <c r="C56" s="10"/>
      <c r="D56" s="10"/>
      <c r="E56" s="23"/>
      <c r="K56" s="12"/>
      <c r="M56" s="12"/>
      <c r="N56" s="12"/>
      <c r="O56" s="19"/>
      <c r="P56" s="19"/>
    </row>
    <row r="57" spans="2:41" x14ac:dyDescent="0.25">
      <c r="B57" s="2"/>
      <c r="C57" s="10"/>
      <c r="D57" s="10"/>
      <c r="E57" s="23"/>
      <c r="F57" s="11"/>
      <c r="K57" s="12"/>
      <c r="M57" s="12"/>
      <c r="N57" s="12"/>
      <c r="O57" s="19"/>
      <c r="P57" s="19"/>
    </row>
    <row r="58" spans="2:41" x14ac:dyDescent="0.25">
      <c r="B58" s="2"/>
      <c r="C58" s="10"/>
      <c r="D58" s="10"/>
      <c r="E58" s="23"/>
      <c r="F58" s="11"/>
      <c r="G58" s="10"/>
      <c r="K58" s="12"/>
      <c r="M58" s="12"/>
      <c r="N58" s="12"/>
      <c r="O58" s="19"/>
      <c r="P58" s="19"/>
    </row>
    <row r="59" spans="2:41" ht="17.100000000000001" customHeight="1" x14ac:dyDescent="0.25">
      <c r="B59" s="8"/>
      <c r="F59" s="17"/>
      <c r="K59" s="12"/>
      <c r="M59" s="12"/>
      <c r="N59" s="12"/>
      <c r="O59" s="19"/>
      <c r="P59" s="19"/>
    </row>
    <row r="60" spans="2:41" ht="14.1" customHeight="1" x14ac:dyDescent="0.25">
      <c r="B60" s="8"/>
      <c r="F60" s="20"/>
      <c r="J60" s="8"/>
      <c r="K60" s="12"/>
      <c r="M60" s="12"/>
      <c r="N60" s="12"/>
      <c r="O60" s="19"/>
      <c r="P60" s="19"/>
      <c r="AB60" s="8"/>
      <c r="AC60" s="12"/>
      <c r="AE60" s="12"/>
    </row>
    <row r="61" spans="2:41" ht="14.1" customHeight="1" x14ac:dyDescent="0.25">
      <c r="B61" s="8"/>
      <c r="F61" s="20"/>
      <c r="K61" s="12"/>
      <c r="M61" s="12"/>
      <c r="N61" s="12"/>
      <c r="O61" s="19"/>
      <c r="P61" s="19"/>
      <c r="AB61" s="8"/>
      <c r="AC61" s="12"/>
    </row>
    <row r="62" spans="2:41" ht="14.1" customHeight="1" x14ac:dyDescent="0.25">
      <c r="B62" s="8"/>
      <c r="F62" s="20"/>
      <c r="H62" s="21"/>
      <c r="K62" s="12"/>
      <c r="M62" s="12"/>
      <c r="N62" s="12"/>
      <c r="O62" s="19"/>
      <c r="P62" s="19"/>
      <c r="AC62" s="12"/>
      <c r="AF62" s="8"/>
      <c r="AH62" s="14"/>
      <c r="AM62" s="8"/>
      <c r="AO62" s="8"/>
    </row>
    <row r="63" spans="2:41" ht="14.1" customHeight="1" x14ac:dyDescent="0.25">
      <c r="B63" s="8"/>
      <c r="F63" s="20"/>
      <c r="K63" s="12"/>
      <c r="M63" s="12"/>
      <c r="N63" s="12"/>
      <c r="O63" s="19"/>
      <c r="P63" s="19"/>
      <c r="AH63" s="26"/>
      <c r="AJ63" s="12"/>
      <c r="AM63" s="12"/>
      <c r="AN63" s="12"/>
    </row>
    <row r="64" spans="2:41" ht="14.1" customHeight="1" x14ac:dyDescent="0.25">
      <c r="B64" s="8"/>
      <c r="F64" s="20"/>
      <c r="K64" s="12"/>
      <c r="M64" s="12"/>
      <c r="N64" s="12"/>
      <c r="O64" s="19"/>
      <c r="P64" s="19"/>
      <c r="AB64" s="8"/>
      <c r="AC64" s="12"/>
      <c r="AF64" s="12"/>
      <c r="AH64" s="19"/>
      <c r="AI64" s="18"/>
      <c r="AJ64" s="18"/>
      <c r="AK64" s="12"/>
      <c r="AL64" s="12"/>
      <c r="AO64" s="19"/>
    </row>
    <row r="65" spans="2:41" ht="14.1" customHeight="1" x14ac:dyDescent="0.25">
      <c r="B65" s="8"/>
      <c r="F65" s="20"/>
      <c r="K65" s="12"/>
      <c r="M65" s="12"/>
      <c r="N65" s="12"/>
      <c r="O65" s="19"/>
      <c r="P65" s="19"/>
      <c r="AF65" s="19"/>
      <c r="AG65" s="19"/>
      <c r="AH65" s="19"/>
      <c r="AI65" s="12"/>
      <c r="AJ65" s="12"/>
      <c r="AM65" s="12"/>
      <c r="AN65" s="12"/>
      <c r="AO65" s="12"/>
    </row>
    <row r="66" spans="2:41" ht="14.1" customHeight="1" x14ac:dyDescent="0.25">
      <c r="B66" s="8"/>
      <c r="F66" s="20"/>
      <c r="H66" s="21"/>
      <c r="K66" s="12"/>
      <c r="M66" s="12"/>
      <c r="N66" s="12"/>
      <c r="O66" s="19"/>
      <c r="P66" s="19"/>
      <c r="AB66" s="12"/>
      <c r="AC66" s="12"/>
      <c r="AF66" s="19"/>
      <c r="AG66" s="19"/>
      <c r="AH66" s="19"/>
      <c r="AI66" s="12"/>
      <c r="AJ66" s="12"/>
      <c r="AK66" s="12"/>
      <c r="AL66" s="12"/>
      <c r="AM66" s="12"/>
      <c r="AN66" s="12"/>
      <c r="AO66" s="12"/>
    </row>
    <row r="67" spans="2:41" x14ac:dyDescent="0.25">
      <c r="O67" s="19"/>
      <c r="P67" s="19"/>
      <c r="AB67" s="12"/>
      <c r="AC67" s="12"/>
      <c r="AD67" s="12"/>
      <c r="AE67" s="12"/>
      <c r="AF67" s="19"/>
      <c r="AG67" s="19"/>
      <c r="AH67" s="19"/>
      <c r="AI67" s="12"/>
      <c r="AJ67" s="12"/>
      <c r="AK67" s="12"/>
      <c r="AL67" s="12"/>
      <c r="AM67" s="12"/>
      <c r="AN67" s="12"/>
      <c r="AO67" s="12"/>
    </row>
    <row r="68" spans="2:41" x14ac:dyDescent="0.25">
      <c r="O68" s="19"/>
      <c r="P68" s="19"/>
      <c r="AB68" s="12"/>
      <c r="AC68" s="12"/>
      <c r="AD68" s="12"/>
      <c r="AE68" s="12"/>
      <c r="AF68" s="19"/>
      <c r="AG68" s="19"/>
      <c r="AH68" s="19"/>
      <c r="AI68" s="12"/>
      <c r="AJ68" s="12"/>
      <c r="AK68" s="12"/>
      <c r="AL68" s="12"/>
      <c r="AM68" s="12"/>
      <c r="AN68" s="12"/>
      <c r="AO68" s="12"/>
    </row>
    <row r="69" spans="2:41" x14ac:dyDescent="0.25">
      <c r="O69" s="19"/>
      <c r="P69" s="19"/>
      <c r="AB69" s="12"/>
      <c r="AC69" s="12"/>
      <c r="AD69" s="12"/>
      <c r="AE69" s="12"/>
      <c r="AF69" s="19"/>
      <c r="AG69" s="19"/>
      <c r="AH69" s="19"/>
      <c r="AI69" s="12"/>
      <c r="AJ69" s="12"/>
      <c r="AK69" s="12"/>
      <c r="AL69" s="12"/>
      <c r="AM69" s="12"/>
      <c r="AN69" s="12"/>
      <c r="AO69" s="12"/>
    </row>
    <row r="70" spans="2:41" x14ac:dyDescent="0.25">
      <c r="O70" s="19"/>
      <c r="P70" s="19"/>
      <c r="AB70" s="12"/>
      <c r="AC70" s="12"/>
      <c r="AD70" s="12"/>
      <c r="AE70" s="12"/>
      <c r="AF70" s="19"/>
      <c r="AG70" s="19"/>
      <c r="AH70" s="19"/>
      <c r="AI70" s="12"/>
      <c r="AJ70" s="12"/>
      <c r="AK70" s="12"/>
      <c r="AL70" s="12"/>
      <c r="AM70" s="12"/>
      <c r="AN70" s="12"/>
      <c r="AO70" s="12"/>
    </row>
    <row r="71" spans="2:41" ht="12.95" customHeight="1" x14ac:dyDescent="0.25">
      <c r="J71" s="8"/>
      <c r="O71" s="19"/>
      <c r="P71" s="19"/>
      <c r="AB71" s="12"/>
      <c r="AC71" s="12"/>
      <c r="AD71" s="12"/>
      <c r="AE71" s="12"/>
      <c r="AF71" s="19"/>
      <c r="AG71" s="19"/>
      <c r="AH71" s="19"/>
      <c r="AI71" s="12"/>
      <c r="AJ71" s="12"/>
      <c r="AK71" s="12"/>
      <c r="AL71" s="12"/>
      <c r="AM71" s="12"/>
      <c r="AN71" s="12"/>
      <c r="AO71" s="12"/>
    </row>
    <row r="72" spans="2:41" ht="15.75" customHeight="1" x14ac:dyDescent="0.3">
      <c r="B72" s="1"/>
      <c r="E72" s="10"/>
      <c r="F72" s="21"/>
      <c r="O72" s="19"/>
      <c r="P72" s="19"/>
      <c r="AB72" s="12"/>
      <c r="AC72" s="12"/>
      <c r="AD72" s="12"/>
      <c r="AE72" s="12"/>
      <c r="AF72" s="19"/>
      <c r="AG72" s="19"/>
      <c r="AH72" s="19"/>
      <c r="AI72" s="12"/>
      <c r="AJ72" s="12"/>
      <c r="AK72" s="12"/>
      <c r="AL72" s="12"/>
      <c r="AM72" s="12"/>
      <c r="AN72" s="12"/>
      <c r="AO72" s="12"/>
    </row>
    <row r="73" spans="2:41" x14ac:dyDescent="0.25">
      <c r="B73" s="2"/>
      <c r="E73" s="23"/>
      <c r="F73" s="11"/>
      <c r="G73" s="9"/>
      <c r="H73" s="11"/>
      <c r="O73" s="19"/>
      <c r="P73" s="19"/>
      <c r="AB73" s="12"/>
      <c r="AC73" s="12"/>
      <c r="AD73" s="12"/>
      <c r="AE73" s="12"/>
      <c r="AF73" s="19"/>
      <c r="AG73" s="19"/>
      <c r="AH73" s="19"/>
      <c r="AI73" s="12"/>
      <c r="AJ73" s="12"/>
      <c r="AK73" s="12"/>
      <c r="AL73" s="12"/>
      <c r="AM73" s="12"/>
      <c r="AN73" s="12"/>
      <c r="AO73" s="12"/>
    </row>
    <row r="74" spans="2:41" x14ac:dyDescent="0.25">
      <c r="B74" s="2"/>
      <c r="E74" s="23"/>
      <c r="F74" s="11"/>
      <c r="H74" s="24"/>
      <c r="AB74" s="12"/>
      <c r="AC74" s="12"/>
      <c r="AD74" s="12"/>
      <c r="AE74" s="12"/>
      <c r="AF74" s="19"/>
      <c r="AG74" s="19"/>
      <c r="AH74" s="19"/>
      <c r="AI74" s="12"/>
      <c r="AJ74" s="12"/>
      <c r="AK74" s="12"/>
      <c r="AL74" s="12"/>
      <c r="AM74" s="12"/>
      <c r="AN74" s="12"/>
      <c r="AO74" s="12"/>
    </row>
    <row r="75" spans="2:41" x14ac:dyDescent="0.25">
      <c r="B75" s="2"/>
      <c r="E75" s="23"/>
      <c r="F75" s="11"/>
      <c r="AB75" s="12"/>
      <c r="AC75" s="12"/>
      <c r="AD75" s="12"/>
      <c r="AE75" s="12"/>
      <c r="AF75" s="19"/>
      <c r="AG75" s="19"/>
      <c r="AH75" s="19"/>
      <c r="AI75" s="12"/>
      <c r="AJ75" s="12"/>
      <c r="AK75" s="12"/>
      <c r="AL75" s="12"/>
      <c r="AM75" s="12"/>
      <c r="AN75" s="12"/>
      <c r="AO75" s="12"/>
    </row>
    <row r="76" spans="2:41" x14ac:dyDescent="0.25">
      <c r="B76" s="2"/>
      <c r="C76" s="10"/>
      <c r="D76" s="10"/>
      <c r="E76" s="23"/>
      <c r="F76" s="11"/>
      <c r="G76" s="10"/>
      <c r="J76" s="8"/>
      <c r="AB76" s="12"/>
      <c r="AC76" s="12"/>
      <c r="AD76" s="12"/>
      <c r="AE76" s="12"/>
      <c r="AF76" s="19"/>
      <c r="AG76" s="19"/>
      <c r="AH76" s="19"/>
      <c r="AI76" s="12"/>
      <c r="AJ76" s="12"/>
      <c r="AK76" s="12"/>
      <c r="AL76" s="12"/>
      <c r="AM76" s="12"/>
      <c r="AN76" s="12"/>
      <c r="AO76" s="12"/>
    </row>
    <row r="77" spans="2:41" x14ac:dyDescent="0.25">
      <c r="B77" s="8"/>
      <c r="F77" s="17"/>
      <c r="AB77" s="12"/>
      <c r="AC77" s="12"/>
      <c r="AD77" s="12"/>
      <c r="AE77" s="12"/>
      <c r="AF77" s="19"/>
      <c r="AG77" s="19"/>
      <c r="AH77" s="19"/>
      <c r="AI77" s="12"/>
      <c r="AJ77" s="12"/>
      <c r="AK77" s="12"/>
      <c r="AL77" s="12"/>
      <c r="AM77" s="12"/>
      <c r="AN77" s="12"/>
      <c r="AO77" s="12"/>
    </row>
    <row r="78" spans="2:41" x14ac:dyDescent="0.25">
      <c r="B78" s="8"/>
      <c r="F78" s="23"/>
      <c r="AB78" s="12"/>
      <c r="AC78" s="12"/>
      <c r="AD78" s="12"/>
      <c r="AE78" s="12"/>
      <c r="AF78" s="19"/>
      <c r="AG78" s="19"/>
      <c r="AH78" s="19"/>
      <c r="AI78" s="12"/>
      <c r="AJ78" s="12"/>
      <c r="AK78" s="12"/>
      <c r="AL78" s="12"/>
      <c r="AM78" s="12"/>
      <c r="AN78" s="12"/>
      <c r="AO78" s="12"/>
    </row>
    <row r="79" spans="2:41" x14ac:dyDescent="0.25">
      <c r="B79" s="8"/>
      <c r="F79" s="23"/>
      <c r="AB79" s="12"/>
      <c r="AC79" s="12"/>
      <c r="AD79" s="12"/>
      <c r="AE79" s="12"/>
      <c r="AF79" s="19"/>
      <c r="AG79" s="19"/>
      <c r="AH79" s="19"/>
      <c r="AI79" s="12"/>
      <c r="AJ79" s="12"/>
      <c r="AK79" s="12"/>
      <c r="AL79" s="12"/>
      <c r="AM79" s="12"/>
      <c r="AN79" s="12"/>
      <c r="AO79" s="12"/>
    </row>
    <row r="80" spans="2:41" x14ac:dyDescent="0.25">
      <c r="B80" s="8"/>
      <c r="F80" s="23"/>
      <c r="M80" s="8"/>
      <c r="N80" s="12"/>
      <c r="P80" s="8"/>
      <c r="Q80" s="12"/>
      <c r="AB80" s="12"/>
      <c r="AC80" s="12"/>
      <c r="AD80" s="12"/>
      <c r="AE80" s="12"/>
      <c r="AF80" s="19"/>
      <c r="AG80" s="19"/>
      <c r="AH80" s="19"/>
      <c r="AI80" s="12"/>
      <c r="AJ80" s="12"/>
      <c r="AK80" s="12"/>
      <c r="AL80" s="12"/>
      <c r="AM80" s="12"/>
      <c r="AN80" s="12"/>
      <c r="AO80" s="12"/>
    </row>
    <row r="81" spans="2:41" x14ac:dyDescent="0.25">
      <c r="B81" s="8"/>
      <c r="F81" s="23"/>
      <c r="M81" s="8"/>
      <c r="N81" s="12"/>
      <c r="T81" s="8"/>
      <c r="AB81" s="12"/>
      <c r="AC81" s="12"/>
      <c r="AD81" s="12"/>
      <c r="AE81" s="12"/>
      <c r="AF81" s="19"/>
      <c r="AG81" s="19"/>
      <c r="AH81" s="19"/>
      <c r="AI81" s="12"/>
      <c r="AJ81" s="12"/>
      <c r="AK81" s="12"/>
      <c r="AL81" s="12"/>
      <c r="AM81" s="12"/>
      <c r="AN81" s="12"/>
      <c r="AO81" s="12"/>
    </row>
    <row r="82" spans="2:41" x14ac:dyDescent="0.25">
      <c r="B82" s="8"/>
      <c r="F82" s="23"/>
      <c r="K82" s="12"/>
      <c r="N82" s="12"/>
      <c r="W82" s="8"/>
      <c r="Y82" s="14"/>
      <c r="AB82" s="12"/>
      <c r="AC82" s="12"/>
      <c r="AD82" s="12"/>
      <c r="AE82" s="12"/>
      <c r="AF82" s="19"/>
      <c r="AG82" s="19"/>
      <c r="AH82" s="19"/>
      <c r="AI82" s="12"/>
      <c r="AJ82" s="12"/>
      <c r="AK82" s="12"/>
      <c r="AL82" s="12"/>
      <c r="AM82" s="12"/>
      <c r="AN82" s="12"/>
      <c r="AO82" s="12"/>
    </row>
    <row r="83" spans="2:41" x14ac:dyDescent="0.25">
      <c r="B83" s="8"/>
      <c r="F83" s="23"/>
      <c r="K83" s="12"/>
      <c r="P83" s="8"/>
      <c r="Q83" s="8"/>
      <c r="AB83" s="12"/>
      <c r="AC83" s="12"/>
      <c r="AD83" s="12"/>
      <c r="AE83" s="12"/>
      <c r="AF83" s="19"/>
      <c r="AG83" s="19"/>
      <c r="AH83" s="19"/>
      <c r="AI83" s="12"/>
      <c r="AJ83" s="12"/>
      <c r="AK83" s="12"/>
      <c r="AL83" s="12"/>
      <c r="AM83" s="12"/>
      <c r="AN83" s="12"/>
      <c r="AO83" s="12"/>
    </row>
    <row r="84" spans="2:41" x14ac:dyDescent="0.25">
      <c r="K84" s="8"/>
      <c r="M84" s="8"/>
      <c r="N84" s="12"/>
      <c r="O84" s="12"/>
      <c r="P84" s="12"/>
      <c r="Q84" s="12"/>
      <c r="R84" s="12"/>
      <c r="T84" s="12"/>
      <c r="W84" s="12"/>
      <c r="AB84" s="12"/>
      <c r="AC84" s="12"/>
      <c r="AD84" s="12"/>
      <c r="AE84" s="12"/>
      <c r="AF84" s="19"/>
      <c r="AG84" s="19"/>
      <c r="AH84" s="19"/>
      <c r="AI84" s="12"/>
      <c r="AJ84" s="12"/>
      <c r="AK84" s="12"/>
      <c r="AL84" s="12"/>
      <c r="AM84" s="12"/>
      <c r="AN84" s="12"/>
      <c r="AO84" s="12"/>
    </row>
    <row r="85" spans="2:41" x14ac:dyDescent="0.25">
      <c r="M85" s="18"/>
      <c r="O85" s="18"/>
      <c r="W85" s="19"/>
      <c r="X85" s="19"/>
      <c r="AB85" s="12"/>
      <c r="AC85" s="12"/>
      <c r="AD85" s="12"/>
      <c r="AE85" s="12"/>
      <c r="AF85" s="19"/>
      <c r="AG85" s="19"/>
      <c r="AH85" s="19"/>
      <c r="AI85" s="12"/>
      <c r="AJ85" s="12"/>
      <c r="AK85" s="12"/>
      <c r="AL85" s="12"/>
      <c r="AM85" s="12"/>
      <c r="AN85" s="12"/>
      <c r="AO85" s="12"/>
    </row>
    <row r="86" spans="2:41" x14ac:dyDescent="0.25">
      <c r="K86" s="12"/>
      <c r="M86" s="12"/>
      <c r="N86" s="12"/>
      <c r="O86" s="12"/>
      <c r="P86" s="12"/>
      <c r="Q86" s="12"/>
      <c r="R86" s="12"/>
      <c r="S86" s="12"/>
      <c r="T86" s="12"/>
      <c r="W86" s="19"/>
      <c r="X86" s="19"/>
      <c r="AB86" s="12"/>
      <c r="AC86" s="12"/>
      <c r="AD86" s="12"/>
      <c r="AE86" s="12"/>
      <c r="AF86" s="19"/>
      <c r="AG86" s="19"/>
      <c r="AH86" s="19"/>
      <c r="AI86" s="12"/>
      <c r="AJ86" s="12"/>
      <c r="AK86" s="12"/>
      <c r="AL86" s="12"/>
      <c r="AM86" s="12"/>
      <c r="AN86" s="12"/>
      <c r="AO86" s="12"/>
    </row>
    <row r="87" spans="2:41" x14ac:dyDescent="0.25">
      <c r="K87" s="12"/>
      <c r="L87" s="12"/>
      <c r="M87" s="12"/>
      <c r="N87" s="12"/>
      <c r="O87" s="12"/>
      <c r="P87" s="12"/>
      <c r="Q87" s="12"/>
      <c r="R87" s="12"/>
      <c r="S87" s="12"/>
      <c r="T87" s="12"/>
      <c r="W87" s="19"/>
      <c r="X87" s="19"/>
      <c r="AB87" s="12"/>
      <c r="AC87" s="12"/>
      <c r="AD87" s="12"/>
      <c r="AE87" s="12"/>
      <c r="AF87" s="19"/>
      <c r="AG87" s="19"/>
      <c r="AH87" s="19"/>
      <c r="AI87" s="12"/>
      <c r="AJ87" s="12"/>
      <c r="AK87" s="12"/>
      <c r="AL87" s="12"/>
      <c r="AM87" s="12"/>
      <c r="AN87" s="12"/>
      <c r="AO87" s="12"/>
    </row>
    <row r="88" spans="2:41" ht="12.95" customHeight="1" x14ac:dyDescent="0.25">
      <c r="K88" s="12"/>
      <c r="L88" s="12"/>
      <c r="M88" s="12"/>
      <c r="N88" s="12"/>
      <c r="O88" s="12"/>
      <c r="P88" s="12"/>
      <c r="Q88" s="12"/>
      <c r="R88" s="12"/>
      <c r="S88" s="12"/>
      <c r="T88" s="12"/>
      <c r="W88" s="19"/>
      <c r="X88" s="19"/>
      <c r="AB88" s="12"/>
      <c r="AC88" s="12"/>
      <c r="AD88" s="12"/>
      <c r="AE88" s="12"/>
      <c r="AF88" s="19"/>
      <c r="AG88" s="19"/>
      <c r="AH88" s="19"/>
      <c r="AI88" s="12"/>
      <c r="AJ88" s="12"/>
      <c r="AK88" s="12"/>
      <c r="AL88" s="12"/>
      <c r="AM88" s="12"/>
      <c r="AN88" s="12"/>
      <c r="AO88" s="12"/>
    </row>
    <row r="89" spans="2:41" x14ac:dyDescent="0.25">
      <c r="K89" s="12"/>
      <c r="L89" s="12"/>
      <c r="M89" s="12"/>
      <c r="N89" s="12"/>
      <c r="O89" s="12"/>
      <c r="P89" s="12"/>
      <c r="Q89" s="12"/>
      <c r="R89" s="12"/>
      <c r="S89" s="12"/>
      <c r="T89" s="12"/>
      <c r="W89" s="19"/>
      <c r="X89" s="19"/>
      <c r="AB89" s="12"/>
      <c r="AC89" s="12"/>
      <c r="AD89" s="12"/>
      <c r="AE89" s="12"/>
      <c r="AF89" s="19"/>
      <c r="AG89" s="19"/>
      <c r="AH89" s="19"/>
      <c r="AI89" s="12"/>
      <c r="AJ89" s="12"/>
      <c r="AK89" s="12"/>
      <c r="AL89" s="12"/>
      <c r="AM89" s="12"/>
      <c r="AN89" s="12"/>
      <c r="AO89" s="12"/>
    </row>
    <row r="90" spans="2:41" x14ac:dyDescent="0.25">
      <c r="K90" s="12"/>
      <c r="L90" s="12"/>
      <c r="M90" s="12"/>
      <c r="N90" s="12"/>
      <c r="O90" s="12"/>
      <c r="P90" s="12"/>
      <c r="Q90" s="12"/>
      <c r="R90" s="12"/>
      <c r="S90" s="12"/>
      <c r="T90" s="12"/>
      <c r="W90" s="19"/>
      <c r="X90" s="19"/>
      <c r="AB90" s="12"/>
      <c r="AC90" s="12"/>
      <c r="AD90" s="12"/>
      <c r="AE90" s="12"/>
      <c r="AF90" s="19"/>
      <c r="AG90" s="19"/>
      <c r="AH90" s="19"/>
      <c r="AI90" s="12"/>
      <c r="AJ90" s="12"/>
      <c r="AK90" s="12"/>
      <c r="AL90" s="12"/>
      <c r="AM90" s="12"/>
      <c r="AN90" s="12"/>
      <c r="AO90" s="12"/>
    </row>
    <row r="91" spans="2:41" x14ac:dyDescent="0.25">
      <c r="K91" s="12"/>
      <c r="L91" s="12"/>
      <c r="M91" s="12"/>
      <c r="N91" s="12"/>
      <c r="O91" s="12"/>
      <c r="P91" s="12"/>
      <c r="Q91" s="12"/>
      <c r="R91" s="12"/>
      <c r="S91" s="12"/>
      <c r="T91" s="12"/>
      <c r="W91" s="19"/>
      <c r="X91" s="19"/>
      <c r="AB91" s="12"/>
      <c r="AC91" s="12"/>
      <c r="AD91" s="12"/>
      <c r="AE91" s="12"/>
      <c r="AF91" s="19"/>
      <c r="AG91" s="19"/>
      <c r="AH91" s="19"/>
      <c r="AI91" s="12"/>
      <c r="AJ91" s="12"/>
      <c r="AK91" s="12"/>
      <c r="AL91" s="12"/>
      <c r="AM91" s="12"/>
      <c r="AN91" s="12"/>
      <c r="AO91" s="12"/>
    </row>
    <row r="92" spans="2:41" x14ac:dyDescent="0.25">
      <c r="K92" s="12"/>
      <c r="L92" s="12"/>
      <c r="M92" s="12"/>
      <c r="N92" s="12"/>
      <c r="O92" s="12"/>
      <c r="P92" s="12"/>
      <c r="Q92" s="12"/>
      <c r="R92" s="12"/>
      <c r="S92" s="12"/>
      <c r="T92" s="12"/>
      <c r="W92" s="19"/>
      <c r="X92" s="19"/>
      <c r="AB92" s="12"/>
      <c r="AC92" s="12"/>
      <c r="AD92" s="12"/>
      <c r="AE92" s="12"/>
      <c r="AF92" s="19"/>
      <c r="AG92" s="19"/>
      <c r="AH92" s="19"/>
      <c r="AI92" s="12"/>
      <c r="AJ92" s="12"/>
      <c r="AK92" s="12"/>
      <c r="AL92" s="12"/>
      <c r="AM92" s="12"/>
      <c r="AN92" s="12"/>
      <c r="AO92" s="12"/>
    </row>
    <row r="93" spans="2:41" x14ac:dyDescent="0.25">
      <c r="K93" s="12"/>
      <c r="L93" s="12"/>
      <c r="M93" s="12"/>
      <c r="N93" s="12"/>
      <c r="O93" s="12"/>
      <c r="P93" s="12"/>
      <c r="Q93" s="12"/>
      <c r="R93" s="12"/>
      <c r="S93" s="12"/>
      <c r="T93" s="12"/>
      <c r="W93" s="19"/>
      <c r="X93" s="19"/>
      <c r="AB93" s="12"/>
      <c r="AC93" s="12"/>
      <c r="AD93" s="12"/>
      <c r="AE93" s="12"/>
      <c r="AF93" s="19"/>
      <c r="AG93" s="19"/>
      <c r="AH93" s="19"/>
      <c r="AI93" s="12"/>
      <c r="AJ93" s="12"/>
      <c r="AK93" s="12"/>
      <c r="AL93" s="12"/>
      <c r="AM93" s="12"/>
      <c r="AN93" s="12"/>
      <c r="AO93" s="12"/>
    </row>
    <row r="94" spans="2:41" x14ac:dyDescent="0.25">
      <c r="K94" s="12"/>
      <c r="L94" s="12"/>
      <c r="M94" s="12"/>
      <c r="N94" s="12"/>
      <c r="O94" s="12"/>
      <c r="P94" s="12"/>
      <c r="Q94" s="12"/>
      <c r="R94" s="12"/>
      <c r="S94" s="12"/>
      <c r="T94" s="12"/>
      <c r="W94" s="19"/>
      <c r="X94" s="19"/>
      <c r="AB94" s="12"/>
      <c r="AC94" s="12"/>
      <c r="AD94" s="12"/>
      <c r="AE94" s="12"/>
      <c r="AF94" s="19"/>
      <c r="AG94" s="19"/>
      <c r="AH94" s="19"/>
      <c r="AI94" s="12"/>
      <c r="AJ94" s="12"/>
      <c r="AK94" s="12"/>
      <c r="AL94" s="12"/>
      <c r="AM94" s="12"/>
      <c r="AN94" s="12"/>
      <c r="AO94" s="12"/>
    </row>
    <row r="95" spans="2:41" x14ac:dyDescent="0.25">
      <c r="K95" s="12"/>
      <c r="L95" s="12"/>
      <c r="M95" s="12"/>
      <c r="N95" s="12"/>
      <c r="O95" s="12"/>
      <c r="P95" s="12"/>
      <c r="Q95" s="12"/>
      <c r="R95" s="12"/>
      <c r="S95" s="12"/>
      <c r="T95" s="12"/>
      <c r="W95" s="19"/>
      <c r="X95" s="19"/>
      <c r="AB95" s="12"/>
      <c r="AC95" s="12"/>
      <c r="AD95" s="12"/>
      <c r="AE95" s="12"/>
      <c r="AF95" s="19"/>
      <c r="AG95" s="19"/>
      <c r="AH95" s="19"/>
      <c r="AI95" s="12"/>
      <c r="AJ95" s="12"/>
      <c r="AK95" s="12"/>
      <c r="AL95" s="12"/>
      <c r="AM95" s="12"/>
      <c r="AN95" s="12"/>
      <c r="AO95" s="12"/>
    </row>
    <row r="96" spans="2:41" x14ac:dyDescent="0.25">
      <c r="K96" s="12"/>
      <c r="L96" s="12"/>
      <c r="M96" s="12"/>
      <c r="N96" s="12"/>
      <c r="O96" s="12"/>
      <c r="P96" s="12"/>
      <c r="Q96" s="12"/>
      <c r="R96" s="12"/>
      <c r="S96" s="12"/>
      <c r="T96" s="12"/>
      <c r="W96" s="19"/>
      <c r="X96" s="19"/>
      <c r="AB96" s="12"/>
      <c r="AC96" s="12"/>
      <c r="AD96" s="12"/>
      <c r="AE96" s="12"/>
      <c r="AF96" s="19"/>
      <c r="AG96" s="19"/>
      <c r="AH96" s="19"/>
      <c r="AI96" s="12"/>
      <c r="AJ96" s="12"/>
      <c r="AK96" s="12"/>
      <c r="AL96" s="12"/>
      <c r="AM96" s="12"/>
      <c r="AN96" s="12"/>
      <c r="AO96" s="12"/>
    </row>
    <row r="97" spans="11:41" x14ac:dyDescent="0.25">
      <c r="K97" s="12"/>
      <c r="L97" s="12"/>
      <c r="M97" s="12"/>
      <c r="N97" s="12"/>
      <c r="O97" s="12"/>
      <c r="P97" s="12"/>
      <c r="Q97" s="12"/>
      <c r="R97" s="12"/>
      <c r="S97" s="12"/>
      <c r="T97" s="12"/>
      <c r="W97" s="19"/>
      <c r="X97" s="19"/>
      <c r="AB97" s="12"/>
      <c r="AC97" s="12"/>
      <c r="AD97" s="12"/>
      <c r="AE97" s="12"/>
      <c r="AF97" s="19"/>
      <c r="AG97" s="19"/>
      <c r="AH97" s="19"/>
      <c r="AI97" s="12"/>
      <c r="AJ97" s="12"/>
      <c r="AK97" s="12"/>
      <c r="AL97" s="12"/>
      <c r="AM97" s="12"/>
      <c r="AN97" s="12"/>
      <c r="AO97" s="12"/>
    </row>
    <row r="98" spans="11:41" x14ac:dyDescent="0.25">
      <c r="K98" s="12"/>
      <c r="L98" s="12"/>
      <c r="M98" s="12"/>
      <c r="N98" s="12"/>
      <c r="O98" s="12"/>
      <c r="P98" s="12"/>
      <c r="Q98" s="12"/>
      <c r="R98" s="12"/>
      <c r="S98" s="12"/>
      <c r="T98" s="12"/>
      <c r="W98" s="19"/>
      <c r="X98" s="19"/>
      <c r="AB98" s="12"/>
      <c r="AC98" s="12"/>
      <c r="AD98" s="12"/>
      <c r="AE98" s="12"/>
      <c r="AF98" s="19"/>
      <c r="AG98" s="19"/>
      <c r="AH98" s="19"/>
      <c r="AI98" s="12"/>
      <c r="AJ98" s="12"/>
      <c r="AK98" s="12"/>
      <c r="AL98" s="12"/>
      <c r="AM98" s="12"/>
      <c r="AN98" s="12"/>
      <c r="AO98" s="12"/>
    </row>
    <row r="99" spans="11:41" x14ac:dyDescent="0.25">
      <c r="K99" s="12"/>
      <c r="L99" s="12"/>
      <c r="M99" s="12"/>
      <c r="N99" s="12"/>
      <c r="O99" s="12"/>
      <c r="P99" s="12"/>
      <c r="Q99" s="12"/>
      <c r="R99" s="12"/>
      <c r="S99" s="12"/>
      <c r="T99" s="12"/>
      <c r="W99" s="19"/>
      <c r="X99" s="19"/>
      <c r="AB99" s="12"/>
      <c r="AC99" s="12"/>
      <c r="AD99" s="12"/>
      <c r="AE99" s="12"/>
      <c r="AF99" s="19"/>
      <c r="AG99" s="19"/>
      <c r="AH99" s="19"/>
      <c r="AI99" s="12"/>
      <c r="AJ99" s="12"/>
      <c r="AK99" s="12"/>
      <c r="AL99" s="12"/>
      <c r="AM99" s="12"/>
      <c r="AN99" s="12"/>
      <c r="AO99" s="12"/>
    </row>
    <row r="100" spans="11:41" x14ac:dyDescent="0.25"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W100" s="19"/>
      <c r="X100" s="19"/>
      <c r="AB100" s="12"/>
      <c r="AC100" s="12"/>
      <c r="AD100" s="12"/>
      <c r="AE100" s="12"/>
      <c r="AF100" s="19"/>
      <c r="AG100" s="19"/>
      <c r="AH100" s="19"/>
      <c r="AI100" s="12"/>
      <c r="AJ100" s="12"/>
      <c r="AK100" s="12"/>
      <c r="AL100" s="12"/>
      <c r="AM100" s="12"/>
      <c r="AN100" s="12"/>
      <c r="AO100" s="12"/>
    </row>
    <row r="101" spans="11:41" x14ac:dyDescent="0.25"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W101" s="19"/>
      <c r="X101" s="19"/>
      <c r="AB101" s="12"/>
      <c r="AC101" s="12"/>
      <c r="AD101" s="12"/>
      <c r="AE101" s="12"/>
      <c r="AF101" s="19"/>
      <c r="AG101" s="19"/>
      <c r="AH101" s="19"/>
      <c r="AI101" s="12"/>
      <c r="AJ101" s="12"/>
      <c r="AK101" s="12"/>
      <c r="AL101" s="12"/>
      <c r="AM101" s="12"/>
      <c r="AN101" s="12"/>
      <c r="AO101" s="12"/>
    </row>
    <row r="102" spans="11:41" x14ac:dyDescent="0.25"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W102" s="19"/>
      <c r="X102" s="19"/>
      <c r="AB102" s="12"/>
      <c r="AC102" s="12"/>
      <c r="AD102" s="12"/>
      <c r="AE102" s="12"/>
      <c r="AF102" s="19"/>
      <c r="AG102" s="19"/>
      <c r="AH102" s="19"/>
      <c r="AI102" s="12"/>
      <c r="AJ102" s="12"/>
      <c r="AK102" s="12"/>
      <c r="AL102" s="12"/>
      <c r="AM102" s="12"/>
      <c r="AN102" s="12"/>
      <c r="AO102" s="12"/>
    </row>
    <row r="103" spans="11:41" x14ac:dyDescent="0.25"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W103" s="19"/>
      <c r="X103" s="19"/>
      <c r="AB103" s="12"/>
      <c r="AC103" s="12"/>
      <c r="AD103" s="12"/>
      <c r="AE103" s="12"/>
      <c r="AF103" s="19"/>
      <c r="AG103" s="19"/>
      <c r="AH103" s="19"/>
      <c r="AI103" s="12"/>
      <c r="AJ103" s="12"/>
      <c r="AK103" s="12"/>
      <c r="AL103" s="12"/>
      <c r="AM103" s="12"/>
      <c r="AN103" s="12"/>
      <c r="AO103" s="12"/>
    </row>
    <row r="104" spans="11:41" x14ac:dyDescent="0.25"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W104" s="19"/>
      <c r="X104" s="19"/>
      <c r="AB104" s="12"/>
      <c r="AC104" s="12"/>
      <c r="AD104" s="12"/>
      <c r="AE104" s="12"/>
      <c r="AF104" s="19"/>
      <c r="AG104" s="19"/>
      <c r="AH104" s="19"/>
      <c r="AI104" s="12"/>
      <c r="AJ104" s="12"/>
      <c r="AK104" s="12"/>
      <c r="AL104" s="12"/>
      <c r="AM104" s="12"/>
      <c r="AN104" s="12"/>
      <c r="AO104" s="12"/>
    </row>
    <row r="105" spans="11:41" x14ac:dyDescent="0.25"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W105" s="19"/>
      <c r="X105" s="19"/>
      <c r="AB105" s="12"/>
      <c r="AC105" s="12"/>
      <c r="AD105" s="12"/>
      <c r="AE105" s="12"/>
      <c r="AF105" s="19"/>
      <c r="AG105" s="19"/>
      <c r="AH105" s="19"/>
      <c r="AI105" s="12"/>
      <c r="AJ105" s="12"/>
      <c r="AK105" s="12"/>
      <c r="AL105" s="12"/>
      <c r="AM105" s="12"/>
      <c r="AN105" s="12"/>
      <c r="AO105" s="12"/>
    </row>
    <row r="106" spans="11:41" x14ac:dyDescent="0.25"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W106" s="19"/>
      <c r="X106" s="19"/>
      <c r="AB106" s="12"/>
      <c r="AC106" s="12"/>
      <c r="AD106" s="12"/>
      <c r="AE106" s="12"/>
      <c r="AF106" s="19"/>
      <c r="AG106" s="19"/>
    </row>
    <row r="107" spans="11:41" x14ac:dyDescent="0.25"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W107" s="19"/>
      <c r="X107" s="19"/>
      <c r="AF107" s="19"/>
      <c r="AG107" s="19"/>
    </row>
    <row r="108" spans="11:41" x14ac:dyDescent="0.25"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W108" s="19"/>
      <c r="X108" s="19"/>
      <c r="AF108" s="19"/>
      <c r="AG108" s="19"/>
    </row>
    <row r="109" spans="11:41" x14ac:dyDescent="0.25"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W109" s="19"/>
      <c r="X109" s="19"/>
      <c r="AF109" s="19"/>
      <c r="AG109" s="19"/>
    </row>
    <row r="110" spans="11:41" x14ac:dyDescent="0.25"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W110" s="19"/>
      <c r="X110" s="19"/>
      <c r="AF110" s="19"/>
      <c r="AG110" s="19"/>
    </row>
    <row r="111" spans="11:41" x14ac:dyDescent="0.25"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W111" s="19"/>
      <c r="X111" s="19"/>
      <c r="AF111" s="19"/>
      <c r="AG111" s="19"/>
    </row>
    <row r="112" spans="11:41" x14ac:dyDescent="0.25"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W112" s="19"/>
      <c r="X112" s="19"/>
      <c r="AF112" s="19"/>
      <c r="AG112" s="19"/>
    </row>
    <row r="113" spans="2:35" x14ac:dyDescent="0.25"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W113" s="19"/>
      <c r="X113" s="19"/>
      <c r="AF113" s="19"/>
      <c r="AG113" s="19"/>
    </row>
    <row r="114" spans="2:35" x14ac:dyDescent="0.25"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W114" s="19"/>
      <c r="X114" s="19"/>
      <c r="AB114" s="8"/>
      <c r="AC114" s="12"/>
      <c r="AE114" s="8"/>
      <c r="AF114" s="12"/>
      <c r="AI114" s="8"/>
    </row>
    <row r="115" spans="2:35" x14ac:dyDescent="0.25"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W115" s="19"/>
      <c r="X115" s="19"/>
      <c r="AB115" s="8"/>
      <c r="AC115" s="12"/>
      <c r="AI115" s="8"/>
    </row>
    <row r="116" spans="2:35" x14ac:dyDescent="0.25"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W116" s="19"/>
      <c r="X116" s="19"/>
      <c r="AC116" s="12"/>
      <c r="AF116" s="8"/>
      <c r="AH116" s="14"/>
    </row>
    <row r="117" spans="2:35" x14ac:dyDescent="0.25"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W117" s="19"/>
      <c r="X117" s="19"/>
    </row>
    <row r="118" spans="2:35" x14ac:dyDescent="0.25"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W118" s="19"/>
      <c r="X118" s="19"/>
      <c r="AB118" s="8"/>
      <c r="AC118" s="12"/>
      <c r="AE118" s="12"/>
      <c r="AF118" s="12"/>
    </row>
    <row r="119" spans="2:35" x14ac:dyDescent="0.25"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W119" s="19"/>
      <c r="X119" s="19"/>
      <c r="AD119" s="18"/>
      <c r="AF119" s="19"/>
      <c r="AG119" s="19"/>
    </row>
    <row r="120" spans="2:35" x14ac:dyDescent="0.25"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W120" s="19"/>
      <c r="X120" s="19"/>
      <c r="AB120" s="12"/>
      <c r="AC120" s="12"/>
      <c r="AD120" s="12"/>
      <c r="AE120" s="12"/>
      <c r="AF120" s="19"/>
      <c r="AG120" s="19"/>
    </row>
    <row r="121" spans="2:35" x14ac:dyDescent="0.25"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W121" s="19"/>
      <c r="X121" s="19"/>
      <c r="AB121" s="12"/>
      <c r="AC121" s="12"/>
      <c r="AD121" s="12"/>
      <c r="AE121" s="12"/>
      <c r="AF121" s="19"/>
      <c r="AG121" s="19"/>
    </row>
    <row r="122" spans="2:35" x14ac:dyDescent="0.25"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W122" s="19"/>
      <c r="X122" s="19"/>
      <c r="AB122" s="12"/>
      <c r="AC122" s="12"/>
      <c r="AD122" s="12"/>
      <c r="AE122" s="12"/>
      <c r="AF122" s="19"/>
      <c r="AG122" s="19"/>
    </row>
    <row r="123" spans="2:35" x14ac:dyDescent="0.25"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W123" s="19"/>
      <c r="X123" s="19"/>
      <c r="AB123" s="12"/>
      <c r="AC123" s="12"/>
      <c r="AD123" s="12"/>
      <c r="AE123" s="12"/>
      <c r="AF123" s="19"/>
      <c r="AG123" s="19"/>
    </row>
    <row r="124" spans="2:35" x14ac:dyDescent="0.25"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W124" s="19"/>
      <c r="X124" s="19"/>
      <c r="AB124" s="12"/>
      <c r="AC124" s="12"/>
      <c r="AD124" s="12"/>
      <c r="AE124" s="12"/>
      <c r="AF124" s="19"/>
      <c r="AG124" s="19"/>
    </row>
    <row r="125" spans="2:35" x14ac:dyDescent="0.25"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W125" s="19"/>
      <c r="X125" s="19"/>
      <c r="AB125" s="12"/>
      <c r="AC125" s="12"/>
      <c r="AD125" s="12"/>
      <c r="AE125" s="12"/>
      <c r="AF125" s="19"/>
      <c r="AG125" s="19"/>
    </row>
    <row r="126" spans="2:35" x14ac:dyDescent="0.25"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W126" s="19"/>
      <c r="X126" s="19"/>
      <c r="AA126" s="12"/>
      <c r="AB126" s="12"/>
      <c r="AC126" s="12"/>
      <c r="AD126" s="12"/>
      <c r="AE126" s="12"/>
      <c r="AF126" s="19"/>
      <c r="AG126" s="19"/>
    </row>
    <row r="127" spans="2:35" x14ac:dyDescent="0.25">
      <c r="B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W127" s="19"/>
      <c r="X127" s="19"/>
      <c r="AB127" s="12"/>
      <c r="AC127" s="12"/>
      <c r="AD127" s="12"/>
      <c r="AE127" s="12"/>
      <c r="AF127" s="19"/>
      <c r="AG127" s="19"/>
    </row>
    <row r="128" spans="2:35" x14ac:dyDescent="0.25"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W128" s="19"/>
      <c r="X128" s="19"/>
      <c r="AB128" s="12"/>
      <c r="AC128" s="12"/>
      <c r="AD128" s="12"/>
      <c r="AE128" s="12"/>
      <c r="AF128" s="19"/>
      <c r="AG128" s="19"/>
    </row>
    <row r="129" spans="11:33" x14ac:dyDescent="0.25"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W129" s="19"/>
      <c r="X129" s="19"/>
      <c r="AB129" s="12"/>
      <c r="AC129" s="12"/>
      <c r="AD129" s="12"/>
      <c r="AE129" s="12"/>
      <c r="AF129" s="19"/>
      <c r="AG129" s="19"/>
    </row>
    <row r="130" spans="11:33" x14ac:dyDescent="0.25"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W130" s="19"/>
      <c r="X130" s="19"/>
      <c r="AB130" s="12"/>
      <c r="AC130" s="12"/>
      <c r="AD130" s="12"/>
      <c r="AE130" s="12"/>
      <c r="AF130" s="19"/>
      <c r="AG130" s="19"/>
    </row>
    <row r="131" spans="11:33" x14ac:dyDescent="0.25"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W131" s="19"/>
      <c r="X131" s="19"/>
      <c r="AB131" s="12"/>
      <c r="AC131" s="12"/>
      <c r="AD131" s="12"/>
      <c r="AE131" s="12"/>
      <c r="AF131" s="19"/>
      <c r="AG131" s="19"/>
    </row>
    <row r="132" spans="11:33" x14ac:dyDescent="0.25"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W132" s="19"/>
      <c r="X132" s="19"/>
      <c r="AB132" s="12"/>
      <c r="AC132" s="12"/>
      <c r="AD132" s="12"/>
      <c r="AE132" s="12"/>
      <c r="AF132" s="19"/>
      <c r="AG132" s="19"/>
    </row>
    <row r="133" spans="11:33" x14ac:dyDescent="0.25"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W133" s="19"/>
      <c r="X133" s="19"/>
      <c r="AB133" s="12"/>
      <c r="AC133" s="12"/>
      <c r="AD133" s="12"/>
      <c r="AE133" s="12"/>
      <c r="AF133" s="19"/>
      <c r="AG133" s="19"/>
    </row>
    <row r="134" spans="11:33" x14ac:dyDescent="0.25"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AB134" s="12"/>
      <c r="AC134" s="12"/>
      <c r="AD134" s="12"/>
      <c r="AE134" s="12"/>
      <c r="AF134" s="19"/>
      <c r="AG134" s="19"/>
    </row>
    <row r="135" spans="11:33" x14ac:dyDescent="0.25"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AB135" s="12"/>
      <c r="AC135" s="12"/>
      <c r="AD135" s="12"/>
      <c r="AE135" s="12"/>
      <c r="AF135" s="19"/>
      <c r="AG135" s="19"/>
    </row>
    <row r="136" spans="11:33" x14ac:dyDescent="0.25"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AB136" s="12"/>
      <c r="AC136" s="12"/>
      <c r="AD136" s="12"/>
      <c r="AE136" s="12"/>
      <c r="AF136" s="19"/>
      <c r="AG136" s="19"/>
    </row>
    <row r="137" spans="11:33" x14ac:dyDescent="0.25"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AB137" s="12"/>
      <c r="AC137" s="12"/>
      <c r="AD137" s="12"/>
      <c r="AE137" s="12"/>
      <c r="AF137" s="19"/>
      <c r="AG137" s="19"/>
    </row>
    <row r="138" spans="11:33" x14ac:dyDescent="0.25"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AB138" s="12"/>
      <c r="AC138" s="12"/>
      <c r="AD138" s="12"/>
      <c r="AE138" s="12"/>
      <c r="AF138" s="19"/>
      <c r="AG138" s="19"/>
    </row>
    <row r="139" spans="11:33" x14ac:dyDescent="0.25"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AB139" s="12"/>
      <c r="AC139" s="12"/>
      <c r="AD139" s="12"/>
      <c r="AE139" s="12"/>
      <c r="AF139" s="19"/>
      <c r="AG139" s="19"/>
    </row>
    <row r="140" spans="11:33" x14ac:dyDescent="0.25"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AB140" s="12"/>
      <c r="AC140" s="12"/>
      <c r="AD140" s="12"/>
      <c r="AE140" s="12"/>
      <c r="AF140" s="19"/>
      <c r="AG140" s="19"/>
    </row>
    <row r="141" spans="11:33" x14ac:dyDescent="0.25"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AB141" s="12"/>
      <c r="AD141" s="12"/>
      <c r="AE141" s="12"/>
      <c r="AF141" s="19"/>
      <c r="AG141" s="19"/>
    </row>
    <row r="142" spans="11:33" x14ac:dyDescent="0.25"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AB142" s="12"/>
      <c r="AD142" s="12"/>
      <c r="AE142" s="12"/>
      <c r="AF142" s="19"/>
      <c r="AG142" s="19"/>
    </row>
    <row r="143" spans="11:33" x14ac:dyDescent="0.25"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AB143" s="12"/>
      <c r="AD143" s="12"/>
      <c r="AE143" s="12"/>
      <c r="AF143" s="19"/>
      <c r="AG143" s="19"/>
    </row>
    <row r="144" spans="11:33" x14ac:dyDescent="0.25"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AB144" s="12"/>
      <c r="AD144" s="12"/>
      <c r="AE144" s="12"/>
      <c r="AF144" s="19"/>
      <c r="AG144" s="19"/>
    </row>
    <row r="145" spans="11:33" x14ac:dyDescent="0.25"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AB145" s="12"/>
      <c r="AD145" s="12"/>
      <c r="AE145" s="12"/>
      <c r="AF145" s="19"/>
      <c r="AG145" s="19"/>
    </row>
    <row r="146" spans="11:33" x14ac:dyDescent="0.25"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AB146" s="12"/>
      <c r="AD146" s="12"/>
      <c r="AE146" s="12"/>
      <c r="AF146" s="19"/>
      <c r="AG146" s="19"/>
    </row>
    <row r="147" spans="11:33" x14ac:dyDescent="0.25"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AB147" s="12"/>
      <c r="AD147" s="12"/>
      <c r="AE147" s="12"/>
      <c r="AF147" s="19"/>
      <c r="AG147" s="19"/>
    </row>
    <row r="148" spans="11:33" x14ac:dyDescent="0.25"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AB148" s="12"/>
      <c r="AD148" s="12"/>
      <c r="AE148" s="12"/>
      <c r="AF148" s="19"/>
      <c r="AG148" s="19"/>
    </row>
    <row r="149" spans="11:33" x14ac:dyDescent="0.25"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AB149" s="12"/>
      <c r="AD149" s="12"/>
      <c r="AE149" s="12"/>
      <c r="AF149" s="19"/>
      <c r="AG149" s="19"/>
    </row>
    <row r="150" spans="11:33" x14ac:dyDescent="0.25"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AB150" s="12"/>
      <c r="AD150" s="12"/>
      <c r="AE150" s="12"/>
      <c r="AF150" s="19"/>
      <c r="AG150" s="19"/>
    </row>
    <row r="151" spans="11:33" x14ac:dyDescent="0.25"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AB151" s="12"/>
      <c r="AD151" s="12"/>
      <c r="AE151" s="12"/>
      <c r="AF151" s="19"/>
      <c r="AG151" s="19"/>
    </row>
    <row r="152" spans="11:33" x14ac:dyDescent="0.25"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AB152" s="12"/>
      <c r="AD152" s="12"/>
      <c r="AE152" s="12"/>
      <c r="AF152" s="19"/>
      <c r="AG152" s="19"/>
    </row>
    <row r="153" spans="11:33" x14ac:dyDescent="0.25"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AB153" s="12"/>
      <c r="AD153" s="12"/>
      <c r="AE153" s="12"/>
      <c r="AF153" s="19"/>
      <c r="AG153" s="19"/>
    </row>
    <row r="154" spans="11:33" x14ac:dyDescent="0.25"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AB154" s="12"/>
      <c r="AD154" s="12"/>
      <c r="AE154" s="12"/>
      <c r="AF154" s="19"/>
      <c r="AG154" s="19"/>
    </row>
    <row r="155" spans="11:33" x14ac:dyDescent="0.25"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AB155" s="12"/>
      <c r="AD155" s="12"/>
      <c r="AE155" s="12"/>
      <c r="AF155" s="19"/>
      <c r="AG155" s="19"/>
    </row>
    <row r="156" spans="11:33" x14ac:dyDescent="0.25"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AB156" s="12"/>
      <c r="AD156" s="12"/>
      <c r="AE156" s="12"/>
      <c r="AF156" s="19"/>
      <c r="AG156" s="19"/>
    </row>
    <row r="157" spans="11:33" x14ac:dyDescent="0.25"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AB157" s="12"/>
      <c r="AD157" s="12"/>
      <c r="AE157" s="12"/>
      <c r="AF157" s="19"/>
      <c r="AG157" s="19"/>
    </row>
    <row r="158" spans="11:33" x14ac:dyDescent="0.25"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AB158" s="12"/>
      <c r="AD158" s="12"/>
      <c r="AE158" s="12"/>
      <c r="AF158" s="19"/>
      <c r="AG158" s="19"/>
    </row>
    <row r="159" spans="11:33" x14ac:dyDescent="0.25"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AB159" s="12"/>
      <c r="AD159" s="12"/>
      <c r="AE159" s="12"/>
      <c r="AF159" s="19"/>
      <c r="AG159" s="19"/>
    </row>
    <row r="160" spans="11:33" x14ac:dyDescent="0.25"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AB160" s="12"/>
      <c r="AD160" s="12"/>
      <c r="AE160" s="12"/>
      <c r="AF160" s="19"/>
      <c r="AG160" s="19"/>
    </row>
    <row r="161" spans="11:33" x14ac:dyDescent="0.25"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AF161" s="19"/>
      <c r="AG161" s="19"/>
    </row>
    <row r="162" spans="11:33" x14ac:dyDescent="0.25"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AF162" s="19"/>
      <c r="AG162" s="19"/>
    </row>
    <row r="163" spans="11:33" x14ac:dyDescent="0.25"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AF163" s="19"/>
      <c r="AG163" s="19"/>
    </row>
    <row r="164" spans="11:33" x14ac:dyDescent="0.25"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AF164" s="19"/>
      <c r="AG164" s="19"/>
    </row>
    <row r="165" spans="11:33" x14ac:dyDescent="0.25"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AF165" s="19"/>
      <c r="AG165" s="19"/>
    </row>
    <row r="166" spans="11:33" x14ac:dyDescent="0.25"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AF166" s="19"/>
      <c r="AG166" s="19"/>
    </row>
    <row r="167" spans="11:33" x14ac:dyDescent="0.25"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AF167" s="19"/>
      <c r="AG167" s="19"/>
    </row>
    <row r="168" spans="11:33" x14ac:dyDescent="0.25"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1:33" x14ac:dyDescent="0.25"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1:33" x14ac:dyDescent="0.25"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1:33" x14ac:dyDescent="0.25"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1:33" x14ac:dyDescent="0.25"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1:33" x14ac:dyDescent="0.25"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1:33" x14ac:dyDescent="0.25"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1:33" x14ac:dyDescent="0.25"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1:33" x14ac:dyDescent="0.25"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1:20" x14ac:dyDescent="0.25"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1:20" x14ac:dyDescent="0.25"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1:20" x14ac:dyDescent="0.25"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1:20" x14ac:dyDescent="0.25"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1:20" x14ac:dyDescent="0.25"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1:20" x14ac:dyDescent="0.25"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1:20" x14ac:dyDescent="0.25"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1:20" x14ac:dyDescent="0.25"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1:20" x14ac:dyDescent="0.25"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1:20" x14ac:dyDescent="0.25"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</sheetData>
  <mergeCells count="3">
    <mergeCell ref="B2:I2"/>
    <mergeCell ref="B3:I3"/>
    <mergeCell ref="B4:I4"/>
  </mergeCells>
  <phoneticPr fontId="0" type="noConversion"/>
  <hyperlinks>
    <hyperlink ref="C7" location="MMs!A1" display="M / M / s"/>
    <hyperlink ref="C9" location="'Q Finita'!A1" display="M / M / s con cola de espera de longitud finita"/>
    <hyperlink ref="C11" location="'Población finita'!A1" display="M / M / s con población finita"/>
    <hyperlink ref="C13" location="MG1!A1" display="M / G / 1"/>
  </hyperlinks>
  <printOptions gridLinesSet="0"/>
  <pageMargins left="0.5" right="0.5" top="0.5" bottom="0.55000000000000004" header="0.5" footer="0.5"/>
  <pageSetup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87"/>
  <sheetViews>
    <sheetView showGridLines="0" tabSelected="1" zoomScale="115" zoomScaleNormal="115" workbookViewId="0">
      <selection activeCell="G8" sqref="G8"/>
    </sheetView>
  </sheetViews>
  <sheetFormatPr baseColWidth="10" defaultColWidth="8.77734375" defaultRowHeight="15" x14ac:dyDescent="0.2"/>
  <cols>
    <col min="1" max="1" width="2.77734375" style="45" customWidth="1"/>
    <col min="2" max="7" width="8.77734375" style="45" customWidth="1"/>
    <col min="8" max="8" width="11.77734375" style="45" customWidth="1"/>
    <col min="9" max="9" width="8.77734375" style="45" customWidth="1"/>
    <col min="10" max="10" width="7.88671875" style="45" customWidth="1"/>
    <col min="11" max="16384" width="8.77734375" style="45"/>
  </cols>
  <sheetData>
    <row r="1" spans="2:41" ht="19.5" thickBot="1" x14ac:dyDescent="0.35">
      <c r="B1" s="75" t="s">
        <v>20</v>
      </c>
      <c r="C1" s="42"/>
      <c r="D1" s="42"/>
      <c r="E1" s="76" t="s">
        <v>65</v>
      </c>
      <c r="F1" s="55"/>
      <c r="G1" s="56"/>
      <c r="H1" s="55"/>
      <c r="I1" s="55"/>
      <c r="J1" s="55"/>
      <c r="K1" s="43" t="s">
        <v>2</v>
      </c>
      <c r="L1" s="44">
        <f>E2/E3</f>
        <v>0.64</v>
      </c>
      <c r="M1" s="42"/>
      <c r="N1" s="43" t="s">
        <v>3</v>
      </c>
      <c r="O1" s="44">
        <f>E4-1</f>
        <v>0</v>
      </c>
      <c r="P1" s="42"/>
      <c r="Q1" s="42"/>
      <c r="R1" s="77" t="s">
        <v>34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:41" ht="16.5" thickBot="1" x14ac:dyDescent="0.3">
      <c r="B2" s="42"/>
      <c r="C2" s="73" t="s">
        <v>62</v>
      </c>
      <c r="D2" s="42"/>
      <c r="E2" s="39">
        <v>256</v>
      </c>
      <c r="F2" s="55" t="str">
        <f>"por "&amp;units</f>
        <v>por hora</v>
      </c>
      <c r="G2" s="45">
        <f>E2/60</f>
        <v>4.2666666666666666</v>
      </c>
      <c r="H2" s="55" t="s">
        <v>66</v>
      </c>
      <c r="I2" s="55"/>
      <c r="J2" s="55"/>
      <c r="K2" s="43" t="s">
        <v>4</v>
      </c>
      <c r="L2" s="44">
        <f>L1/E4</f>
        <v>0.64</v>
      </c>
      <c r="M2" s="42"/>
      <c r="N2" s="42"/>
      <c r="O2" s="42"/>
      <c r="P2" s="42"/>
      <c r="Q2" s="42"/>
      <c r="R2" s="43" t="s">
        <v>5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:41" ht="16.5" thickBot="1" x14ac:dyDescent="0.3">
      <c r="B3" s="42"/>
      <c r="C3" s="73" t="s">
        <v>24</v>
      </c>
      <c r="D3" s="42"/>
      <c r="E3" s="39">
        <v>400</v>
      </c>
      <c r="F3" s="55" t="str">
        <f>"por "&amp;units</f>
        <v>por hora</v>
      </c>
      <c r="G3" s="45">
        <f>E3/60</f>
        <v>6.666666666666667</v>
      </c>
      <c r="H3" s="55" t="s">
        <v>66</v>
      </c>
      <c r="I3" s="55"/>
      <c r="J3" s="55"/>
      <c r="K3" s="42"/>
      <c r="L3" s="44">
        <f>(L1^E4)/(Q3*(1-L2))</f>
        <v>1.7777777777777779</v>
      </c>
      <c r="M3" s="42"/>
      <c r="N3" s="42"/>
      <c r="O3" s="43" t="s">
        <v>6</v>
      </c>
      <c r="P3" s="42"/>
      <c r="Q3" s="46">
        <f>P54</f>
        <v>1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:41" ht="16.5" thickBot="1" x14ac:dyDescent="0.3">
      <c r="B4" s="42"/>
      <c r="C4" s="73" t="s">
        <v>21</v>
      </c>
      <c r="D4" s="42"/>
      <c r="E4" s="69">
        <v>1</v>
      </c>
      <c r="F4" s="57" t="s">
        <v>26</v>
      </c>
      <c r="G4" s="63"/>
      <c r="H4" s="63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:41" ht="16.5" thickBot="1" x14ac:dyDescent="0.3">
      <c r="B5" s="47" t="str">
        <f>IF(F6&lt;1,R2,R1)</f>
        <v xml:space="preserve"> </v>
      </c>
      <c r="C5" s="74" t="s">
        <v>22</v>
      </c>
      <c r="D5" s="42"/>
      <c r="E5" s="70" t="s">
        <v>25</v>
      </c>
      <c r="F5" s="55"/>
      <c r="G5" s="63"/>
      <c r="H5" s="63"/>
      <c r="I5" s="63"/>
      <c r="J5" s="63"/>
      <c r="K5" s="43" t="s">
        <v>7</v>
      </c>
      <c r="L5" s="44">
        <f>1/(SUM(L7:L27)+L3)</f>
        <v>0.36</v>
      </c>
      <c r="M5" s="42"/>
      <c r="N5" s="44">
        <f>1-SUM(N7:N47)</f>
        <v>0.64</v>
      </c>
      <c r="O5" s="44">
        <f>E4</f>
        <v>1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2:41" ht="15.75" x14ac:dyDescent="0.25">
      <c r="B6" s="72" t="s">
        <v>27</v>
      </c>
      <c r="C6" s="42"/>
      <c r="D6" s="42"/>
      <c r="E6" s="42"/>
      <c r="F6" s="40">
        <f>E2/(E3*E4)</f>
        <v>0.64</v>
      </c>
      <c r="G6" s="63"/>
      <c r="H6" s="63"/>
      <c r="I6" s="63"/>
      <c r="J6" s="63"/>
      <c r="K6" s="42"/>
      <c r="L6" s="42"/>
      <c r="M6" s="49" t="s">
        <v>8</v>
      </c>
      <c r="N6" s="42"/>
      <c r="O6" s="50">
        <f>IF(+O5&lt;=1,1,+O5-1)</f>
        <v>1</v>
      </c>
      <c r="P6" s="50">
        <f>IF(O5=0,1,+O6*O5)</f>
        <v>1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ht="15.75" x14ac:dyDescent="0.25">
      <c r="B7" s="72" t="s">
        <v>28</v>
      </c>
      <c r="C7" s="42"/>
      <c r="D7" s="42"/>
      <c r="E7" s="42"/>
      <c r="F7" s="41">
        <f>L5</f>
        <v>0.36</v>
      </c>
      <c r="G7" s="63"/>
      <c r="H7" s="63"/>
      <c r="I7" s="63"/>
      <c r="J7" s="63"/>
      <c r="K7" s="44">
        <v>0</v>
      </c>
      <c r="L7" s="44">
        <v>1</v>
      </c>
      <c r="M7" s="44">
        <f>L5</f>
        <v>0.36</v>
      </c>
      <c r="N7" s="44">
        <f t="shared" ref="N7:N47" si="0">IF(K7&lt;$E$4,M7,0)</f>
        <v>0.36</v>
      </c>
      <c r="O7" s="50">
        <f t="shared" ref="O7:O54" si="1">IF(+O6=1,1,+O6-1)</f>
        <v>1</v>
      </c>
      <c r="P7" s="50">
        <f t="shared" ref="P7:P54" si="2">P6*O7</f>
        <v>1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2:41" ht="15.75" x14ac:dyDescent="0.25">
      <c r="B8" s="72" t="s">
        <v>29</v>
      </c>
      <c r="C8" s="42"/>
      <c r="D8" s="42"/>
      <c r="E8" s="42"/>
      <c r="F8" s="41">
        <f>F7*(L1^(E4+1))/((Q3/E4)*(E4-L1)^2)</f>
        <v>1.1377777777777778</v>
      </c>
      <c r="G8" s="63"/>
      <c r="H8" s="63"/>
      <c r="I8" s="63"/>
      <c r="J8" s="63"/>
      <c r="K8" s="44">
        <v>1</v>
      </c>
      <c r="L8" s="44">
        <f>IF(K8&gt;$O$1,0,+L1)</f>
        <v>0</v>
      </c>
      <c r="M8" s="44">
        <f t="shared" ref="M8:M47" si="3">IF(K8&gt;$E$4,+$L$1*M7/$E$4,+$L$1*M7/K8)</f>
        <v>0.23039999999999999</v>
      </c>
      <c r="N8" s="44">
        <f t="shared" si="0"/>
        <v>0</v>
      </c>
      <c r="O8" s="50">
        <f t="shared" si="1"/>
        <v>1</v>
      </c>
      <c r="P8" s="50">
        <f t="shared" si="2"/>
        <v>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:41" ht="15.75" x14ac:dyDescent="0.25">
      <c r="B9" s="72" t="s">
        <v>30</v>
      </c>
      <c r="C9" s="42"/>
      <c r="D9" s="42"/>
      <c r="E9" s="42"/>
      <c r="F9" s="41">
        <f>F8+F6*E4</f>
        <v>1.7777777777777777</v>
      </c>
      <c r="G9" s="63"/>
      <c r="H9" s="63"/>
      <c r="I9" s="63"/>
      <c r="J9" s="63"/>
      <c r="K9" s="44">
        <v>2</v>
      </c>
      <c r="L9" s="44">
        <f t="shared" ref="L9:L27" si="4">IF(K9&gt;$O$1,0,+L8*$L$1/K9)</f>
        <v>0</v>
      </c>
      <c r="M9" s="44">
        <f t="shared" si="3"/>
        <v>0.147456</v>
      </c>
      <c r="N9" s="44">
        <f t="shared" si="0"/>
        <v>0</v>
      </c>
      <c r="O9" s="50">
        <f t="shared" si="1"/>
        <v>1</v>
      </c>
      <c r="P9" s="50">
        <f t="shared" si="2"/>
        <v>1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2:41" ht="15.75" x14ac:dyDescent="0.25">
      <c r="B10" s="72" t="s">
        <v>31</v>
      </c>
      <c r="C10" s="42"/>
      <c r="D10" s="42"/>
      <c r="E10" s="42"/>
      <c r="F10" s="41">
        <f>F8/E2</f>
        <v>4.4444444444444444E-3</v>
      </c>
      <c r="G10" s="63" t="str">
        <f>units&amp;"s"</f>
        <v>horas</v>
      </c>
      <c r="H10" s="41">
        <f>F10*60</f>
        <v>0.26666666666666666</v>
      </c>
      <c r="I10" s="63" t="s">
        <v>61</v>
      </c>
      <c r="J10" s="63"/>
      <c r="K10" s="44">
        <v>3</v>
      </c>
      <c r="L10" s="44">
        <f t="shared" si="4"/>
        <v>0</v>
      </c>
      <c r="M10" s="44">
        <f t="shared" si="3"/>
        <v>9.4371839999999999E-2</v>
      </c>
      <c r="N10" s="44">
        <f t="shared" si="0"/>
        <v>0</v>
      </c>
      <c r="O10" s="50">
        <f t="shared" si="1"/>
        <v>1</v>
      </c>
      <c r="P10" s="50">
        <f t="shared" si="2"/>
        <v>1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2:41" ht="15.75" x14ac:dyDescent="0.25">
      <c r="B11" s="72" t="s">
        <v>32</v>
      </c>
      <c r="C11" s="42"/>
      <c r="D11" s="42"/>
      <c r="E11" s="42"/>
      <c r="F11" s="41">
        <f>F10+1/E3</f>
        <v>6.9444444444444441E-3</v>
      </c>
      <c r="G11" s="63" t="str">
        <f>units&amp;"s"</f>
        <v>horas</v>
      </c>
      <c r="H11" s="41">
        <f>F11*60</f>
        <v>0.41666666666666663</v>
      </c>
      <c r="I11" s="63" t="s">
        <v>61</v>
      </c>
      <c r="J11" s="63"/>
      <c r="K11" s="44">
        <v>4</v>
      </c>
      <c r="L11" s="44">
        <f t="shared" si="4"/>
        <v>0</v>
      </c>
      <c r="M11" s="44">
        <f t="shared" si="3"/>
        <v>6.03979776E-2</v>
      </c>
      <c r="N11" s="44">
        <f t="shared" si="0"/>
        <v>0</v>
      </c>
      <c r="O11" s="50">
        <f t="shared" si="1"/>
        <v>1</v>
      </c>
      <c r="P11" s="50">
        <f t="shared" si="2"/>
        <v>1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 ht="15.75" x14ac:dyDescent="0.25">
      <c r="B12" s="72" t="s">
        <v>33</v>
      </c>
      <c r="C12" s="42"/>
      <c r="D12" s="42"/>
      <c r="E12" s="42"/>
      <c r="F12" s="41">
        <f>N5</f>
        <v>0.64</v>
      </c>
      <c r="G12" s="63"/>
      <c r="H12" s="63"/>
      <c r="I12" s="63"/>
      <c r="J12" s="63"/>
      <c r="K12" s="44">
        <v>5</v>
      </c>
      <c r="L12" s="44">
        <f t="shared" si="4"/>
        <v>0</v>
      </c>
      <c r="M12" s="44">
        <f t="shared" si="3"/>
        <v>3.8654705663999998E-2</v>
      </c>
      <c r="N12" s="44">
        <f t="shared" si="0"/>
        <v>0</v>
      </c>
      <c r="O12" s="50">
        <f t="shared" si="1"/>
        <v>1</v>
      </c>
      <c r="P12" s="50">
        <f t="shared" si="2"/>
        <v>1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:41" x14ac:dyDescent="0.2">
      <c r="B13" s="42"/>
      <c r="C13" s="42"/>
      <c r="D13" s="42"/>
      <c r="E13" s="42"/>
      <c r="F13" s="42"/>
      <c r="G13" s="63"/>
      <c r="H13" s="63"/>
      <c r="I13" s="63"/>
      <c r="J13" s="63"/>
      <c r="K13" s="44">
        <v>6</v>
      </c>
      <c r="L13" s="44">
        <f t="shared" si="4"/>
        <v>0</v>
      </c>
      <c r="M13" s="44">
        <f t="shared" si="3"/>
        <v>2.4739011624959999E-2</v>
      </c>
      <c r="N13" s="44">
        <f t="shared" si="0"/>
        <v>0</v>
      </c>
      <c r="O13" s="50">
        <f t="shared" si="1"/>
        <v>1</v>
      </c>
      <c r="P13" s="50">
        <f t="shared" si="2"/>
        <v>1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x14ac:dyDescent="0.2">
      <c r="B14" s="42"/>
      <c r="C14" s="42"/>
      <c r="D14" s="42"/>
      <c r="E14" s="42"/>
      <c r="F14" s="42"/>
      <c r="G14" s="63"/>
      <c r="H14" s="63"/>
      <c r="I14" s="63"/>
      <c r="J14" s="63"/>
      <c r="K14" s="44">
        <v>7</v>
      </c>
      <c r="L14" s="44">
        <f t="shared" si="4"/>
        <v>0</v>
      </c>
      <c r="M14" s="44">
        <f t="shared" si="3"/>
        <v>1.5832967439974401E-2</v>
      </c>
      <c r="N14" s="44">
        <f t="shared" si="0"/>
        <v>0</v>
      </c>
      <c r="O14" s="50">
        <f t="shared" si="1"/>
        <v>1</v>
      </c>
      <c r="P14" s="50">
        <f t="shared" si="2"/>
        <v>1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 x14ac:dyDescent="0.2">
      <c r="B15" s="42"/>
      <c r="C15" s="42"/>
      <c r="D15" s="42"/>
      <c r="E15" s="42"/>
      <c r="F15" s="42"/>
      <c r="G15" s="63"/>
      <c r="H15" s="63"/>
      <c r="I15" s="63"/>
      <c r="J15" s="63"/>
      <c r="K15" s="44">
        <v>8</v>
      </c>
      <c r="L15" s="44">
        <f t="shared" si="4"/>
        <v>0</v>
      </c>
      <c r="M15" s="44">
        <f t="shared" si="3"/>
        <v>1.0133099161583616E-2</v>
      </c>
      <c r="N15" s="44">
        <f t="shared" si="0"/>
        <v>0</v>
      </c>
      <c r="O15" s="50">
        <f t="shared" si="1"/>
        <v>1</v>
      </c>
      <c r="P15" s="50">
        <f t="shared" si="2"/>
        <v>1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x14ac:dyDescent="0.2">
      <c r="B16" s="42"/>
      <c r="C16" s="42"/>
      <c r="D16" s="42"/>
      <c r="E16" s="42"/>
      <c r="F16" s="42"/>
      <c r="G16" s="63"/>
      <c r="H16" s="63"/>
      <c r="I16" s="63"/>
      <c r="J16" s="63"/>
      <c r="K16" s="44">
        <v>9</v>
      </c>
      <c r="L16" s="44">
        <f t="shared" si="4"/>
        <v>0</v>
      </c>
      <c r="M16" s="44">
        <f t="shared" si="3"/>
        <v>6.4851834634135144E-3</v>
      </c>
      <c r="N16" s="44">
        <f t="shared" si="0"/>
        <v>0</v>
      </c>
      <c r="O16" s="50">
        <f t="shared" si="1"/>
        <v>1</v>
      </c>
      <c r="P16" s="50">
        <f t="shared" si="2"/>
        <v>1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x14ac:dyDescent="0.2">
      <c r="B17" s="42"/>
      <c r="C17" s="42"/>
      <c r="D17" s="42"/>
      <c r="E17" s="42"/>
      <c r="F17" s="42"/>
      <c r="G17" s="63"/>
      <c r="H17" s="63"/>
      <c r="I17" s="63"/>
      <c r="J17" s="63"/>
      <c r="K17" s="44">
        <v>10</v>
      </c>
      <c r="L17" s="44">
        <f t="shared" si="4"/>
        <v>0</v>
      </c>
      <c r="M17" s="44">
        <f t="shared" si="3"/>
        <v>4.150517416584649E-3</v>
      </c>
      <c r="N17" s="44">
        <f t="shared" si="0"/>
        <v>0</v>
      </c>
      <c r="O17" s="50">
        <f t="shared" si="1"/>
        <v>1</v>
      </c>
      <c r="P17" s="50">
        <f t="shared" si="2"/>
        <v>1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 x14ac:dyDescent="0.2">
      <c r="B18" s="55"/>
      <c r="C18" s="55"/>
      <c r="D18" s="55"/>
      <c r="E18" s="55"/>
      <c r="F18" s="55"/>
      <c r="G18" s="63"/>
      <c r="H18" s="63"/>
      <c r="I18" s="63"/>
      <c r="J18" s="63"/>
      <c r="K18" s="44">
        <v>11</v>
      </c>
      <c r="L18" s="44">
        <f t="shared" si="4"/>
        <v>0</v>
      </c>
      <c r="M18" s="44">
        <f t="shared" si="3"/>
        <v>2.6563311466141753E-3</v>
      </c>
      <c r="N18" s="44">
        <f t="shared" si="0"/>
        <v>0</v>
      </c>
      <c r="O18" s="50">
        <f t="shared" si="1"/>
        <v>1</v>
      </c>
      <c r="P18" s="50">
        <f t="shared" si="2"/>
        <v>1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 x14ac:dyDescent="0.2">
      <c r="B19" s="56"/>
      <c r="C19" s="55"/>
      <c r="D19" s="71"/>
      <c r="E19" s="55"/>
      <c r="F19" s="56"/>
      <c r="G19" s="63"/>
      <c r="H19" s="63"/>
      <c r="I19" s="63"/>
      <c r="J19" s="63"/>
      <c r="K19" s="44">
        <v>12</v>
      </c>
      <c r="L19" s="44">
        <f t="shared" si="4"/>
        <v>0</v>
      </c>
      <c r="M19" s="44">
        <f t="shared" si="3"/>
        <v>1.7000519338330722E-3</v>
      </c>
      <c r="N19" s="44">
        <f t="shared" si="0"/>
        <v>0</v>
      </c>
      <c r="O19" s="50">
        <f t="shared" si="1"/>
        <v>1</v>
      </c>
      <c r="P19" s="50">
        <f t="shared" si="2"/>
        <v>1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:41" x14ac:dyDescent="0.2">
      <c r="B20" s="55"/>
      <c r="C20" s="55"/>
      <c r="D20" s="55"/>
      <c r="E20" s="55"/>
      <c r="F20" s="55"/>
      <c r="G20" s="43"/>
      <c r="H20" s="42"/>
      <c r="I20" s="42"/>
      <c r="J20" s="42"/>
      <c r="K20" s="44">
        <v>13</v>
      </c>
      <c r="L20" s="44">
        <f t="shared" si="4"/>
        <v>0</v>
      </c>
      <c r="M20" s="44">
        <f t="shared" si="3"/>
        <v>1.0880332376531662E-3</v>
      </c>
      <c r="N20" s="44">
        <f t="shared" si="0"/>
        <v>0</v>
      </c>
      <c r="O20" s="50">
        <f t="shared" si="1"/>
        <v>1</v>
      </c>
      <c r="P20" s="50">
        <f t="shared" si="2"/>
        <v>1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2:41" x14ac:dyDescent="0.2">
      <c r="B21" s="43"/>
      <c r="C21" s="42"/>
      <c r="D21" s="42"/>
      <c r="E21" s="44"/>
      <c r="F21" s="42"/>
      <c r="G21" s="43"/>
      <c r="H21" s="42"/>
      <c r="I21" s="42"/>
      <c r="J21" s="42"/>
      <c r="K21" s="44">
        <v>14</v>
      </c>
      <c r="L21" s="44">
        <f t="shared" si="4"/>
        <v>0</v>
      </c>
      <c r="M21" s="44">
        <f t="shared" si="3"/>
        <v>6.9634127209802635E-4</v>
      </c>
      <c r="N21" s="44">
        <f t="shared" si="0"/>
        <v>0</v>
      </c>
      <c r="O21" s="50">
        <f t="shared" si="1"/>
        <v>1</v>
      </c>
      <c r="P21" s="50">
        <f t="shared" si="2"/>
        <v>1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2:41" x14ac:dyDescent="0.2">
      <c r="B22" s="43"/>
      <c r="C22" s="42"/>
      <c r="D22" s="42"/>
      <c r="E22" s="44"/>
      <c r="F22" s="42"/>
      <c r="G22" s="52"/>
      <c r="H22" s="42"/>
      <c r="I22" s="42"/>
      <c r="J22" s="42"/>
      <c r="K22" s="44">
        <v>15</v>
      </c>
      <c r="L22" s="44">
        <f t="shared" si="4"/>
        <v>0</v>
      </c>
      <c r="M22" s="44">
        <f t="shared" si="3"/>
        <v>4.4565841414273685E-4</v>
      </c>
      <c r="N22" s="44">
        <f t="shared" si="0"/>
        <v>0</v>
      </c>
      <c r="O22" s="50">
        <f t="shared" si="1"/>
        <v>1</v>
      </c>
      <c r="P22" s="50">
        <f t="shared" si="2"/>
        <v>1</v>
      </c>
      <c r="Q22" s="42"/>
      <c r="R22" s="43" t="s">
        <v>5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2:41" x14ac:dyDescent="0.2">
      <c r="B23" s="43"/>
      <c r="C23" s="42"/>
      <c r="D23" s="42"/>
      <c r="E23" s="44"/>
      <c r="F23" s="42"/>
      <c r="G23" s="42"/>
      <c r="H23" s="42"/>
      <c r="I23" s="42"/>
      <c r="J23" s="42"/>
      <c r="K23" s="44">
        <v>16</v>
      </c>
      <c r="L23" s="44">
        <f t="shared" si="4"/>
        <v>0</v>
      </c>
      <c r="M23" s="44">
        <f t="shared" si="3"/>
        <v>2.8522138505135159E-4</v>
      </c>
      <c r="N23" s="44">
        <f t="shared" si="0"/>
        <v>0</v>
      </c>
      <c r="O23" s="50">
        <f t="shared" si="1"/>
        <v>1</v>
      </c>
      <c r="P23" s="50">
        <f t="shared" si="2"/>
        <v>1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2:41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4">
        <v>17</v>
      </c>
      <c r="L24" s="44">
        <f t="shared" si="4"/>
        <v>0</v>
      </c>
      <c r="M24" s="44">
        <f t="shared" si="3"/>
        <v>1.8254168643286502E-4</v>
      </c>
      <c r="N24" s="44">
        <f t="shared" si="0"/>
        <v>0</v>
      </c>
      <c r="O24" s="50">
        <f t="shared" si="1"/>
        <v>1</v>
      </c>
      <c r="P24" s="50">
        <f t="shared" si="2"/>
        <v>1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2:41" x14ac:dyDescent="0.2">
      <c r="B25" s="44"/>
      <c r="C25" s="42"/>
      <c r="D25" s="42"/>
      <c r="E25" s="42"/>
      <c r="F25" s="42"/>
      <c r="G25" s="42"/>
      <c r="H25" s="42"/>
      <c r="I25" s="42"/>
      <c r="J25" s="42"/>
      <c r="K25" s="44">
        <v>18</v>
      </c>
      <c r="L25" s="44">
        <f t="shared" si="4"/>
        <v>0</v>
      </c>
      <c r="M25" s="44">
        <f t="shared" si="3"/>
        <v>1.1682667931703361E-4</v>
      </c>
      <c r="N25" s="44">
        <f t="shared" si="0"/>
        <v>0</v>
      </c>
      <c r="O25" s="50">
        <f t="shared" si="1"/>
        <v>1</v>
      </c>
      <c r="P25" s="50">
        <f t="shared" si="2"/>
        <v>1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4">
        <v>19</v>
      </c>
      <c r="L26" s="44">
        <f t="shared" si="4"/>
        <v>0</v>
      </c>
      <c r="M26" s="44">
        <f t="shared" si="3"/>
        <v>7.4769074762901506E-5</v>
      </c>
      <c r="N26" s="44">
        <f t="shared" si="0"/>
        <v>0</v>
      </c>
      <c r="O26" s="50">
        <f t="shared" si="1"/>
        <v>1</v>
      </c>
      <c r="P26" s="50">
        <f t="shared" si="2"/>
        <v>1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2:41" x14ac:dyDescent="0.2">
      <c r="B27" s="43"/>
      <c r="C27" s="42"/>
      <c r="D27" s="42"/>
      <c r="E27" s="42"/>
      <c r="F27" s="48"/>
      <c r="G27" s="42"/>
      <c r="H27" s="42"/>
      <c r="I27" s="42"/>
      <c r="J27" s="42"/>
      <c r="K27" s="44">
        <v>20</v>
      </c>
      <c r="L27" s="44">
        <f t="shared" si="4"/>
        <v>0</v>
      </c>
      <c r="M27" s="44">
        <f t="shared" si="3"/>
        <v>4.7852207848256966E-5</v>
      </c>
      <c r="N27" s="44">
        <f t="shared" si="0"/>
        <v>0</v>
      </c>
      <c r="O27" s="50">
        <f t="shared" si="1"/>
        <v>1</v>
      </c>
      <c r="P27" s="50">
        <f t="shared" si="2"/>
        <v>1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2:41" x14ac:dyDescent="0.2">
      <c r="B28" s="43"/>
      <c r="C28" s="42"/>
      <c r="D28" s="42"/>
      <c r="E28" s="42"/>
      <c r="F28" s="51"/>
      <c r="G28" s="42"/>
      <c r="H28" s="42"/>
      <c r="I28" s="42"/>
      <c r="J28" s="42"/>
      <c r="K28" s="44">
        <v>21</v>
      </c>
      <c r="L28" s="42"/>
      <c r="M28" s="44">
        <f t="shared" si="3"/>
        <v>3.0625413022884461E-5</v>
      </c>
      <c r="N28" s="44">
        <f t="shared" si="0"/>
        <v>0</v>
      </c>
      <c r="O28" s="50">
        <f t="shared" si="1"/>
        <v>1</v>
      </c>
      <c r="P28" s="50">
        <f t="shared" si="2"/>
        <v>1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2:41" x14ac:dyDescent="0.2">
      <c r="B29" s="43"/>
      <c r="C29" s="42"/>
      <c r="D29" s="42"/>
      <c r="E29" s="42"/>
      <c r="F29" s="51"/>
      <c r="G29" s="42"/>
      <c r="H29" s="42"/>
      <c r="I29" s="42"/>
      <c r="J29" s="42"/>
      <c r="K29" s="44">
        <v>22</v>
      </c>
      <c r="L29" s="42"/>
      <c r="M29" s="44">
        <f t="shared" si="3"/>
        <v>1.9600264334646056E-5</v>
      </c>
      <c r="N29" s="44">
        <f t="shared" si="0"/>
        <v>0</v>
      </c>
      <c r="O29" s="50">
        <f t="shared" si="1"/>
        <v>1</v>
      </c>
      <c r="P29" s="50">
        <f t="shared" si="2"/>
        <v>1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2:41" x14ac:dyDescent="0.2">
      <c r="B30" s="43"/>
      <c r="C30" s="42"/>
      <c r="D30" s="42"/>
      <c r="E30" s="42"/>
      <c r="F30" s="51"/>
      <c r="G30" s="42"/>
      <c r="H30" s="42"/>
      <c r="I30" s="42"/>
      <c r="J30" s="42"/>
      <c r="K30" s="44">
        <v>23</v>
      </c>
      <c r="L30" s="42"/>
      <c r="M30" s="44">
        <f t="shared" si="3"/>
        <v>1.2544169174173475E-5</v>
      </c>
      <c r="N30" s="44">
        <f t="shared" si="0"/>
        <v>0</v>
      </c>
      <c r="O30" s="50">
        <f t="shared" si="1"/>
        <v>1</v>
      </c>
      <c r="P30" s="50">
        <f t="shared" si="2"/>
        <v>1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2:41" x14ac:dyDescent="0.2">
      <c r="B31" s="43"/>
      <c r="C31" s="42"/>
      <c r="D31" s="42"/>
      <c r="E31" s="42"/>
      <c r="F31" s="51"/>
      <c r="G31" s="42"/>
      <c r="H31" s="42"/>
      <c r="I31" s="42"/>
      <c r="J31" s="42"/>
      <c r="K31" s="44">
        <v>24</v>
      </c>
      <c r="L31" s="42"/>
      <c r="M31" s="44">
        <f t="shared" si="3"/>
        <v>8.0282682714710237E-6</v>
      </c>
      <c r="N31" s="44">
        <f t="shared" si="0"/>
        <v>0</v>
      </c>
      <c r="O31" s="50">
        <f t="shared" si="1"/>
        <v>1</v>
      </c>
      <c r="P31" s="50">
        <f t="shared" si="2"/>
        <v>1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 x14ac:dyDescent="0.2">
      <c r="B32" s="43"/>
      <c r="C32" s="42"/>
      <c r="D32" s="42"/>
      <c r="E32" s="42"/>
      <c r="F32" s="51"/>
      <c r="G32" s="42"/>
      <c r="H32" s="42"/>
      <c r="I32" s="42"/>
      <c r="J32" s="42"/>
      <c r="K32" s="44">
        <v>25</v>
      </c>
      <c r="L32" s="42"/>
      <c r="M32" s="44">
        <f t="shared" si="3"/>
        <v>5.1380916937414556E-6</v>
      </c>
      <c r="N32" s="44">
        <f t="shared" si="0"/>
        <v>0</v>
      </c>
      <c r="O32" s="50">
        <f t="shared" si="1"/>
        <v>1</v>
      </c>
      <c r="P32" s="50">
        <f t="shared" si="2"/>
        <v>1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2:4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4">
        <v>26</v>
      </c>
      <c r="L33" s="42"/>
      <c r="M33" s="44">
        <f t="shared" si="3"/>
        <v>3.2883786839945315E-6</v>
      </c>
      <c r="N33" s="44">
        <f t="shared" si="0"/>
        <v>0</v>
      </c>
      <c r="O33" s="50">
        <f t="shared" si="1"/>
        <v>1</v>
      </c>
      <c r="P33" s="50">
        <f t="shared" si="2"/>
        <v>1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2:4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4">
        <v>27</v>
      </c>
      <c r="L34" s="42"/>
      <c r="M34" s="44">
        <f t="shared" si="3"/>
        <v>2.1045623577565002E-6</v>
      </c>
      <c r="N34" s="44">
        <f t="shared" si="0"/>
        <v>0</v>
      </c>
      <c r="O34" s="50">
        <f t="shared" si="1"/>
        <v>1</v>
      </c>
      <c r="P34" s="50">
        <f t="shared" si="2"/>
        <v>1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2:41" x14ac:dyDescent="0.2">
      <c r="B35" s="43"/>
      <c r="C35" s="42"/>
      <c r="D35" s="42"/>
      <c r="E35" s="42"/>
      <c r="F35" s="43"/>
      <c r="G35" s="42"/>
      <c r="H35" s="42"/>
      <c r="I35" s="42"/>
      <c r="J35" s="42"/>
      <c r="K35" s="44">
        <v>28</v>
      </c>
      <c r="L35" s="42"/>
      <c r="M35" s="44">
        <f t="shared" si="3"/>
        <v>1.3469199089641602E-6</v>
      </c>
      <c r="N35" s="44">
        <f t="shared" si="0"/>
        <v>0</v>
      </c>
      <c r="O35" s="50">
        <f t="shared" si="1"/>
        <v>1</v>
      </c>
      <c r="P35" s="50">
        <f t="shared" si="2"/>
        <v>1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2:41" x14ac:dyDescent="0.2">
      <c r="B36" s="43"/>
      <c r="C36" s="42"/>
      <c r="D36" s="42"/>
      <c r="E36" s="44"/>
      <c r="F36" s="42"/>
      <c r="G36" s="42"/>
      <c r="H36" s="42"/>
      <c r="I36" s="42"/>
      <c r="J36" s="42"/>
      <c r="K36" s="44">
        <v>29</v>
      </c>
      <c r="L36" s="42"/>
      <c r="M36" s="44">
        <f t="shared" si="3"/>
        <v>8.6202874173706259E-7</v>
      </c>
      <c r="N36" s="44">
        <f t="shared" si="0"/>
        <v>0</v>
      </c>
      <c r="O36" s="50">
        <f t="shared" si="1"/>
        <v>1</v>
      </c>
      <c r="P36" s="50">
        <f t="shared" si="2"/>
        <v>1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2:41" x14ac:dyDescent="0.2">
      <c r="B37" s="43"/>
      <c r="C37" s="42"/>
      <c r="D37" s="42"/>
      <c r="E37" s="44"/>
      <c r="F37" s="42"/>
      <c r="G37" s="42"/>
      <c r="H37" s="42"/>
      <c r="I37" s="42"/>
      <c r="J37" s="42"/>
      <c r="K37" s="44">
        <v>30</v>
      </c>
      <c r="L37" s="42"/>
      <c r="M37" s="44">
        <f t="shared" si="3"/>
        <v>5.5169839471172012E-7</v>
      </c>
      <c r="N37" s="44">
        <f t="shared" si="0"/>
        <v>0</v>
      </c>
      <c r="O37" s="50">
        <f t="shared" si="1"/>
        <v>1</v>
      </c>
      <c r="P37" s="50">
        <f t="shared" si="2"/>
        <v>1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 x14ac:dyDescent="0.2">
      <c r="B38" s="43"/>
      <c r="C38" s="42"/>
      <c r="D38" s="42"/>
      <c r="E38" s="44"/>
      <c r="F38" s="43"/>
      <c r="G38" s="42"/>
      <c r="H38" s="42"/>
      <c r="I38" s="42"/>
      <c r="J38" s="42"/>
      <c r="K38" s="44">
        <v>31</v>
      </c>
      <c r="L38" s="42"/>
      <c r="M38" s="44">
        <f t="shared" si="3"/>
        <v>3.5308697261550091E-7</v>
      </c>
      <c r="N38" s="44">
        <f t="shared" si="0"/>
        <v>0</v>
      </c>
      <c r="O38" s="50">
        <f t="shared" si="1"/>
        <v>1</v>
      </c>
      <c r="P38" s="50">
        <f t="shared" si="2"/>
        <v>1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2:41" x14ac:dyDescent="0.2">
      <c r="B39" s="43"/>
      <c r="C39" s="42"/>
      <c r="D39" s="42"/>
      <c r="E39" s="44"/>
      <c r="F39" s="43"/>
      <c r="G39" s="42"/>
      <c r="H39" s="42"/>
      <c r="I39" s="42"/>
      <c r="J39" s="42"/>
      <c r="K39" s="44">
        <v>32</v>
      </c>
      <c r="L39" s="42"/>
      <c r="M39" s="44">
        <f t="shared" si="3"/>
        <v>2.2597566247392057E-7</v>
      </c>
      <c r="N39" s="44">
        <f t="shared" si="0"/>
        <v>0</v>
      </c>
      <c r="O39" s="50">
        <f t="shared" si="1"/>
        <v>1</v>
      </c>
      <c r="P39" s="50">
        <f t="shared" si="2"/>
        <v>1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2:41" x14ac:dyDescent="0.2">
      <c r="B40" s="43"/>
      <c r="C40" s="42"/>
      <c r="D40" s="42"/>
      <c r="E40" s="42"/>
      <c r="F40" s="48"/>
      <c r="G40" s="42"/>
      <c r="H40" s="42"/>
      <c r="I40" s="42"/>
      <c r="J40" s="42"/>
      <c r="K40" s="44">
        <v>33</v>
      </c>
      <c r="L40" s="42"/>
      <c r="M40" s="44">
        <f t="shared" si="3"/>
        <v>1.4462442398330918E-7</v>
      </c>
      <c r="N40" s="44">
        <f t="shared" si="0"/>
        <v>0</v>
      </c>
      <c r="O40" s="50">
        <f t="shared" si="1"/>
        <v>1</v>
      </c>
      <c r="P40" s="50">
        <f t="shared" si="2"/>
        <v>1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2:41" x14ac:dyDescent="0.2">
      <c r="B41" s="43"/>
      <c r="C41" s="42"/>
      <c r="D41" s="42"/>
      <c r="E41" s="42"/>
      <c r="F41" s="51"/>
      <c r="G41" s="42"/>
      <c r="H41" s="42"/>
      <c r="I41" s="42"/>
      <c r="J41" s="43"/>
      <c r="K41" s="44">
        <v>34</v>
      </c>
      <c r="L41" s="42"/>
      <c r="M41" s="44">
        <f t="shared" si="3"/>
        <v>9.2559631349317871E-8</v>
      </c>
      <c r="N41" s="44">
        <f t="shared" si="0"/>
        <v>0</v>
      </c>
      <c r="O41" s="50">
        <f t="shared" si="1"/>
        <v>1</v>
      </c>
      <c r="P41" s="50">
        <f t="shared" si="2"/>
        <v>1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2:41" x14ac:dyDescent="0.2">
      <c r="B42" s="43"/>
      <c r="C42" s="42"/>
      <c r="D42" s="42"/>
      <c r="E42" s="42"/>
      <c r="F42" s="51"/>
      <c r="G42" s="42"/>
      <c r="H42" s="42"/>
      <c r="I42" s="42"/>
      <c r="J42" s="42"/>
      <c r="K42" s="44">
        <v>35</v>
      </c>
      <c r="L42" s="42"/>
      <c r="M42" s="44">
        <f t="shared" si="3"/>
        <v>5.923816406356344E-8</v>
      </c>
      <c r="N42" s="44">
        <f t="shared" si="0"/>
        <v>0</v>
      </c>
      <c r="O42" s="50">
        <f t="shared" si="1"/>
        <v>1</v>
      </c>
      <c r="P42" s="50">
        <f t="shared" si="2"/>
        <v>1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2:41" x14ac:dyDescent="0.2">
      <c r="B43" s="43"/>
      <c r="C43" s="42"/>
      <c r="D43" s="42"/>
      <c r="E43" s="42"/>
      <c r="F43" s="51"/>
      <c r="G43" s="42"/>
      <c r="H43" s="43"/>
      <c r="I43" s="42"/>
      <c r="J43" s="42"/>
      <c r="K43" s="44">
        <v>36</v>
      </c>
      <c r="L43" s="42"/>
      <c r="M43" s="44">
        <f t="shared" si="3"/>
        <v>3.79124250006806E-8</v>
      </c>
      <c r="N43" s="44">
        <f t="shared" si="0"/>
        <v>0</v>
      </c>
      <c r="O43" s="50">
        <f t="shared" si="1"/>
        <v>1</v>
      </c>
      <c r="P43" s="50">
        <f t="shared" si="2"/>
        <v>1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 x14ac:dyDescent="0.2">
      <c r="B44" s="43"/>
      <c r="C44" s="42"/>
      <c r="D44" s="42"/>
      <c r="E44" s="42"/>
      <c r="F44" s="51"/>
      <c r="G44" s="42"/>
      <c r="H44" s="42"/>
      <c r="I44" s="42"/>
      <c r="J44" s="42"/>
      <c r="K44" s="44">
        <v>37</v>
      </c>
      <c r="L44" s="42"/>
      <c r="M44" s="44">
        <f t="shared" si="3"/>
        <v>2.4263952000435583E-8</v>
      </c>
      <c r="N44" s="44">
        <f t="shared" si="0"/>
        <v>0</v>
      </c>
      <c r="O44" s="50">
        <f t="shared" si="1"/>
        <v>1</v>
      </c>
      <c r="P44" s="50">
        <f t="shared" si="2"/>
        <v>1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 x14ac:dyDescent="0.2">
      <c r="B45" s="43"/>
      <c r="C45" s="42"/>
      <c r="D45" s="42"/>
      <c r="E45" s="42"/>
      <c r="F45" s="51"/>
      <c r="G45" s="42"/>
      <c r="H45" s="42"/>
      <c r="I45" s="42"/>
      <c r="J45" s="42"/>
      <c r="K45" s="44">
        <v>38</v>
      </c>
      <c r="L45" s="42"/>
      <c r="M45" s="44">
        <f t="shared" si="3"/>
        <v>1.5528929280278772E-8</v>
      </c>
      <c r="N45" s="44">
        <f t="shared" si="0"/>
        <v>0</v>
      </c>
      <c r="O45" s="50">
        <f t="shared" si="1"/>
        <v>1</v>
      </c>
      <c r="P45" s="50">
        <f t="shared" si="2"/>
        <v>1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41" x14ac:dyDescent="0.2">
      <c r="B46" s="43"/>
      <c r="C46" s="42"/>
      <c r="D46" s="42"/>
      <c r="E46" s="42"/>
      <c r="F46" s="51"/>
      <c r="G46" s="42"/>
      <c r="H46" s="42"/>
      <c r="I46" s="42"/>
      <c r="J46" s="42"/>
      <c r="K46" s="44">
        <v>39</v>
      </c>
      <c r="L46" s="42"/>
      <c r="M46" s="44">
        <f t="shared" si="3"/>
        <v>9.9385147393784142E-9</v>
      </c>
      <c r="N46" s="44">
        <f t="shared" si="0"/>
        <v>0</v>
      </c>
      <c r="O46" s="50">
        <f t="shared" si="1"/>
        <v>1</v>
      </c>
      <c r="P46" s="50">
        <f t="shared" si="2"/>
        <v>1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2:41" x14ac:dyDescent="0.2">
      <c r="B47" s="43"/>
      <c r="C47" s="42"/>
      <c r="D47" s="42"/>
      <c r="E47" s="42"/>
      <c r="F47" s="51"/>
      <c r="G47" s="42"/>
      <c r="H47" s="43"/>
      <c r="I47" s="42"/>
      <c r="J47" s="42"/>
      <c r="K47" s="44">
        <v>40</v>
      </c>
      <c r="L47" s="42"/>
      <c r="M47" s="44">
        <f t="shared" si="3"/>
        <v>6.360649433202185E-9</v>
      </c>
      <c r="N47" s="44">
        <f t="shared" si="0"/>
        <v>0</v>
      </c>
      <c r="O47" s="50">
        <f t="shared" si="1"/>
        <v>1</v>
      </c>
      <c r="P47" s="50">
        <f t="shared" si="2"/>
        <v>1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2:41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50">
        <f t="shared" si="1"/>
        <v>1</v>
      </c>
      <c r="P48" s="50">
        <f t="shared" si="2"/>
        <v>1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2:41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50">
        <f t="shared" si="1"/>
        <v>1</v>
      </c>
      <c r="P49" s="50">
        <f t="shared" si="2"/>
        <v>1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2:4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50">
        <f t="shared" si="1"/>
        <v>1</v>
      </c>
      <c r="P50" s="50">
        <f t="shared" si="2"/>
        <v>1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2:41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50">
        <f t="shared" si="1"/>
        <v>1</v>
      </c>
      <c r="P51" s="50">
        <f t="shared" si="2"/>
        <v>1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2:41" x14ac:dyDescent="0.2">
      <c r="B52" s="42"/>
      <c r="C52" s="42"/>
      <c r="D52" s="42"/>
      <c r="E52" s="42"/>
      <c r="F52" s="42"/>
      <c r="G52" s="42"/>
      <c r="H52" s="42"/>
      <c r="I52" s="42"/>
      <c r="J52" s="43"/>
      <c r="K52" s="42"/>
      <c r="L52" s="42"/>
      <c r="M52" s="42"/>
      <c r="N52" s="42"/>
      <c r="O52" s="50">
        <f t="shared" si="1"/>
        <v>1</v>
      </c>
      <c r="P52" s="50">
        <f t="shared" si="2"/>
        <v>1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2:41" x14ac:dyDescent="0.2">
      <c r="B53" s="43"/>
      <c r="C53" s="42"/>
      <c r="D53" s="42"/>
      <c r="E53" s="42"/>
      <c r="F53" s="43"/>
      <c r="G53" s="42"/>
      <c r="H53" s="42"/>
      <c r="I53" s="42"/>
      <c r="J53" s="42"/>
      <c r="K53" s="42"/>
      <c r="L53" s="42"/>
      <c r="M53" s="42"/>
      <c r="N53" s="42"/>
      <c r="O53" s="50">
        <f t="shared" si="1"/>
        <v>1</v>
      </c>
      <c r="P53" s="50">
        <f t="shared" si="2"/>
        <v>1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2:41" x14ac:dyDescent="0.2">
      <c r="B54" s="43"/>
      <c r="C54" s="42"/>
      <c r="D54" s="42"/>
      <c r="E54" s="44"/>
      <c r="F54" s="43"/>
      <c r="G54" s="53"/>
      <c r="H54" s="43"/>
      <c r="I54" s="42"/>
      <c r="J54" s="42"/>
      <c r="K54" s="42"/>
      <c r="L54" s="42"/>
      <c r="M54" s="42"/>
      <c r="N54" s="42"/>
      <c r="O54" s="50">
        <f t="shared" si="1"/>
        <v>1</v>
      </c>
      <c r="P54" s="50">
        <f t="shared" si="2"/>
        <v>1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2:41" x14ac:dyDescent="0.2">
      <c r="B55" s="43"/>
      <c r="C55" s="42"/>
      <c r="D55" s="42"/>
      <c r="E55" s="44"/>
      <c r="F55" s="43"/>
      <c r="G55" s="42"/>
      <c r="H55" s="5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2:41" x14ac:dyDescent="0.2">
      <c r="B56" s="43"/>
      <c r="C56" s="42"/>
      <c r="D56" s="42"/>
      <c r="E56" s="44"/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2:41" x14ac:dyDescent="0.2"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2:41" x14ac:dyDescent="0.2">
      <c r="AB58" s="43"/>
      <c r="AC58" s="44"/>
      <c r="AD58" s="42"/>
      <c r="AE58" s="44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2:41" x14ac:dyDescent="0.2">
      <c r="AB59" s="43"/>
      <c r="AC59" s="44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2:41" x14ac:dyDescent="0.2">
      <c r="AB60" s="42"/>
      <c r="AC60" s="44"/>
      <c r="AD60" s="42"/>
      <c r="AE60" s="42"/>
      <c r="AF60" s="43"/>
      <c r="AG60" s="42"/>
      <c r="AH60" s="46"/>
      <c r="AI60" s="42"/>
      <c r="AJ60" s="42"/>
      <c r="AK60" s="42"/>
      <c r="AL60" s="42"/>
      <c r="AM60" s="43"/>
      <c r="AN60" s="42"/>
      <c r="AO60" s="43"/>
    </row>
    <row r="61" spans="2:41" x14ac:dyDescent="0.2">
      <c r="AB61" s="42"/>
      <c r="AC61" s="42"/>
      <c r="AD61" s="42"/>
      <c r="AE61" s="42"/>
      <c r="AF61" s="42"/>
      <c r="AG61" s="42"/>
      <c r="AH61" s="54"/>
      <c r="AI61" s="42"/>
      <c r="AJ61" s="44"/>
      <c r="AK61" s="42"/>
      <c r="AL61" s="42"/>
      <c r="AM61" s="44"/>
      <c r="AN61" s="44"/>
      <c r="AO61" s="42"/>
    </row>
    <row r="62" spans="2:41" x14ac:dyDescent="0.2">
      <c r="AB62" s="43"/>
      <c r="AC62" s="44"/>
      <c r="AD62" s="42"/>
      <c r="AE62" s="42"/>
      <c r="AF62" s="44"/>
      <c r="AG62" s="42"/>
      <c r="AH62" s="50"/>
      <c r="AI62" s="49"/>
      <c r="AJ62" s="49"/>
      <c r="AK62" s="44"/>
      <c r="AL62" s="44"/>
      <c r="AM62" s="42"/>
      <c r="AN62" s="42"/>
      <c r="AO62" s="50"/>
    </row>
    <row r="63" spans="2:41" x14ac:dyDescent="0.2">
      <c r="AB63" s="42"/>
      <c r="AC63" s="42"/>
      <c r="AD63" s="42"/>
      <c r="AE63" s="42"/>
      <c r="AF63" s="50"/>
      <c r="AG63" s="50"/>
      <c r="AH63" s="50"/>
      <c r="AI63" s="44"/>
      <c r="AJ63" s="44"/>
      <c r="AK63" s="42"/>
      <c r="AL63" s="42"/>
      <c r="AM63" s="44"/>
      <c r="AN63" s="44"/>
      <c r="AO63" s="44"/>
    </row>
    <row r="64" spans="2:41" x14ac:dyDescent="0.2">
      <c r="AB64" s="44"/>
      <c r="AC64" s="44"/>
      <c r="AD64" s="42"/>
      <c r="AE64" s="42"/>
      <c r="AF64" s="50"/>
      <c r="AG64" s="50"/>
      <c r="AH64" s="50"/>
      <c r="AI64" s="44"/>
      <c r="AJ64" s="44"/>
      <c r="AK64" s="44"/>
      <c r="AL64" s="44"/>
      <c r="AM64" s="44"/>
      <c r="AN64" s="44"/>
      <c r="AO64" s="44"/>
    </row>
    <row r="65" spans="2:41" x14ac:dyDescent="0.2">
      <c r="AB65" s="44"/>
      <c r="AC65" s="44"/>
      <c r="AD65" s="44"/>
      <c r="AE65" s="44"/>
      <c r="AF65" s="50"/>
      <c r="AG65" s="50"/>
      <c r="AH65" s="50"/>
      <c r="AI65" s="44"/>
      <c r="AJ65" s="44"/>
      <c r="AK65" s="44"/>
      <c r="AL65" s="44"/>
      <c r="AM65" s="44"/>
      <c r="AN65" s="44"/>
      <c r="AO65" s="44"/>
    </row>
    <row r="66" spans="2:41" x14ac:dyDescent="0.2">
      <c r="AB66" s="44"/>
      <c r="AC66" s="44"/>
      <c r="AD66" s="44"/>
      <c r="AE66" s="44"/>
      <c r="AF66" s="50"/>
      <c r="AG66" s="50"/>
      <c r="AH66" s="50"/>
      <c r="AI66" s="44"/>
      <c r="AJ66" s="44"/>
      <c r="AK66" s="44"/>
      <c r="AL66" s="44"/>
      <c r="AM66" s="44"/>
      <c r="AN66" s="44"/>
      <c r="AO66" s="44"/>
    </row>
    <row r="67" spans="2:41" x14ac:dyDescent="0.2">
      <c r="AB67" s="44"/>
      <c r="AC67" s="44"/>
      <c r="AD67" s="44"/>
      <c r="AE67" s="44"/>
      <c r="AF67" s="50"/>
      <c r="AG67" s="50"/>
      <c r="AH67" s="50"/>
      <c r="AI67" s="44"/>
      <c r="AJ67" s="44"/>
      <c r="AK67" s="44"/>
      <c r="AL67" s="44"/>
      <c r="AM67" s="44"/>
      <c r="AN67" s="44"/>
      <c r="AO67" s="44"/>
    </row>
    <row r="68" spans="2:41" x14ac:dyDescent="0.2">
      <c r="AB68" s="44"/>
      <c r="AC68" s="44"/>
      <c r="AD68" s="44"/>
      <c r="AE68" s="44"/>
      <c r="AF68" s="50"/>
      <c r="AG68" s="50"/>
      <c r="AH68" s="50"/>
      <c r="AI68" s="44"/>
      <c r="AJ68" s="44"/>
      <c r="AK68" s="44"/>
      <c r="AL68" s="44"/>
      <c r="AM68" s="44"/>
      <c r="AN68" s="44"/>
      <c r="AO68" s="44"/>
    </row>
    <row r="69" spans="2:41" x14ac:dyDescent="0.2">
      <c r="AB69" s="44"/>
      <c r="AC69" s="44"/>
      <c r="AD69" s="44"/>
      <c r="AE69" s="44"/>
      <c r="AF69" s="50"/>
      <c r="AG69" s="50"/>
      <c r="AH69" s="50"/>
      <c r="AI69" s="44"/>
      <c r="AJ69" s="44"/>
      <c r="AK69" s="44"/>
      <c r="AL69" s="44"/>
      <c r="AM69" s="44"/>
      <c r="AN69" s="44"/>
      <c r="AO69" s="44"/>
    </row>
    <row r="70" spans="2:41" x14ac:dyDescent="0.2">
      <c r="AB70" s="44"/>
      <c r="AC70" s="44"/>
      <c r="AD70" s="44"/>
      <c r="AE70" s="44"/>
      <c r="AF70" s="50"/>
      <c r="AG70" s="50"/>
      <c r="AH70" s="50"/>
      <c r="AI70" s="44"/>
      <c r="AJ70" s="44"/>
      <c r="AK70" s="44"/>
      <c r="AL70" s="44"/>
      <c r="AM70" s="44"/>
      <c r="AN70" s="44"/>
      <c r="AO70" s="44"/>
    </row>
    <row r="71" spans="2:41" x14ac:dyDescent="0.2">
      <c r="AB71" s="44"/>
      <c r="AC71" s="44"/>
      <c r="AD71" s="44"/>
      <c r="AE71" s="44"/>
      <c r="AF71" s="50"/>
      <c r="AG71" s="50"/>
      <c r="AH71" s="50"/>
      <c r="AI71" s="44"/>
      <c r="AJ71" s="44"/>
      <c r="AK71" s="44"/>
      <c r="AL71" s="44"/>
      <c r="AM71" s="44"/>
      <c r="AN71" s="44"/>
      <c r="AO71" s="44"/>
    </row>
    <row r="72" spans="2:41" x14ac:dyDescent="0.2">
      <c r="AB72" s="44"/>
      <c r="AC72" s="44"/>
      <c r="AD72" s="44"/>
      <c r="AE72" s="44"/>
      <c r="AF72" s="50"/>
      <c r="AG72" s="50"/>
      <c r="AH72" s="50"/>
      <c r="AI72" s="44"/>
      <c r="AJ72" s="44"/>
      <c r="AK72" s="44"/>
      <c r="AL72" s="44"/>
      <c r="AM72" s="44"/>
      <c r="AN72" s="44"/>
      <c r="AO72" s="44"/>
    </row>
    <row r="73" spans="2:41" x14ac:dyDescent="0.2">
      <c r="AB73" s="44"/>
      <c r="AC73" s="44"/>
      <c r="AD73" s="44"/>
      <c r="AE73" s="44"/>
      <c r="AF73" s="50"/>
      <c r="AG73" s="50"/>
      <c r="AH73" s="50"/>
      <c r="AI73" s="44"/>
      <c r="AJ73" s="44"/>
      <c r="AK73" s="44"/>
      <c r="AL73" s="44"/>
      <c r="AM73" s="44"/>
      <c r="AN73" s="44"/>
      <c r="AO73" s="44"/>
    </row>
    <row r="74" spans="2:41" x14ac:dyDescent="0.2">
      <c r="B74" s="43"/>
      <c r="C74" s="42"/>
      <c r="D74" s="42"/>
      <c r="E74" s="44"/>
      <c r="F74" s="43"/>
      <c r="G74" s="42"/>
      <c r="H74" s="42"/>
      <c r="I74" s="42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4"/>
      <c r="AC74" s="44"/>
      <c r="AD74" s="44"/>
      <c r="AE74" s="44"/>
      <c r="AF74" s="50"/>
      <c r="AG74" s="50"/>
      <c r="AH74" s="50"/>
      <c r="AI74" s="44"/>
      <c r="AJ74" s="44"/>
      <c r="AK74" s="44"/>
      <c r="AL74" s="44"/>
      <c r="AM74" s="44"/>
      <c r="AN74" s="44"/>
      <c r="AO74" s="44"/>
    </row>
    <row r="75" spans="2:41" x14ac:dyDescent="0.2">
      <c r="B75" s="43"/>
      <c r="C75" s="42"/>
      <c r="D75" s="42"/>
      <c r="E75" s="42"/>
      <c r="F75" s="48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4"/>
      <c r="AC75" s="44"/>
      <c r="AD75" s="44"/>
      <c r="AE75" s="44"/>
      <c r="AF75" s="50"/>
      <c r="AG75" s="50"/>
      <c r="AH75" s="50"/>
      <c r="AI75" s="44"/>
      <c r="AJ75" s="44"/>
      <c r="AK75" s="44"/>
      <c r="AL75" s="44"/>
      <c r="AM75" s="44"/>
      <c r="AN75" s="44"/>
      <c r="AO75" s="44"/>
    </row>
    <row r="76" spans="2:41" x14ac:dyDescent="0.2">
      <c r="B76" s="43"/>
      <c r="C76" s="42"/>
      <c r="D76" s="42"/>
      <c r="E76" s="42"/>
      <c r="F76" s="4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4"/>
      <c r="AC76" s="44"/>
      <c r="AD76" s="44"/>
      <c r="AE76" s="44"/>
      <c r="AF76" s="50"/>
      <c r="AG76" s="50"/>
      <c r="AH76" s="50"/>
      <c r="AI76" s="44"/>
      <c r="AJ76" s="44"/>
      <c r="AK76" s="44"/>
      <c r="AL76" s="44"/>
      <c r="AM76" s="44"/>
      <c r="AN76" s="44"/>
      <c r="AO76" s="44"/>
    </row>
    <row r="77" spans="2:41" x14ac:dyDescent="0.2">
      <c r="B77" s="43"/>
      <c r="C77" s="42"/>
      <c r="D77" s="42"/>
      <c r="E77" s="42"/>
      <c r="F77" s="4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4"/>
      <c r="AC77" s="44"/>
      <c r="AD77" s="44"/>
      <c r="AE77" s="44"/>
      <c r="AF77" s="50"/>
      <c r="AG77" s="50"/>
      <c r="AH77" s="50"/>
      <c r="AI77" s="44"/>
      <c r="AJ77" s="44"/>
      <c r="AK77" s="44"/>
      <c r="AL77" s="44"/>
      <c r="AM77" s="44"/>
      <c r="AN77" s="44"/>
      <c r="AO77" s="44"/>
    </row>
    <row r="78" spans="2:41" x14ac:dyDescent="0.2">
      <c r="B78" s="43"/>
      <c r="C78" s="42"/>
      <c r="D78" s="42"/>
      <c r="E78" s="42"/>
      <c r="F78" s="44"/>
      <c r="G78" s="42"/>
      <c r="H78" s="42"/>
      <c r="I78" s="42"/>
      <c r="J78" s="42"/>
      <c r="K78" s="42"/>
      <c r="L78" s="42"/>
      <c r="M78" s="43"/>
      <c r="N78" s="44"/>
      <c r="O78" s="42"/>
      <c r="P78" s="43"/>
      <c r="Q78" s="44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4"/>
      <c r="AC78" s="44"/>
      <c r="AD78" s="44"/>
      <c r="AE78" s="44"/>
      <c r="AF78" s="50"/>
      <c r="AG78" s="50"/>
      <c r="AH78" s="50"/>
      <c r="AI78" s="44"/>
      <c r="AJ78" s="44"/>
      <c r="AK78" s="44"/>
      <c r="AL78" s="44"/>
      <c r="AM78" s="44"/>
      <c r="AN78" s="44"/>
      <c r="AO78" s="44"/>
    </row>
    <row r="79" spans="2:41" x14ac:dyDescent="0.2">
      <c r="B79" s="43"/>
      <c r="C79" s="42"/>
      <c r="D79" s="42"/>
      <c r="E79" s="42"/>
      <c r="F79" s="44"/>
      <c r="G79" s="42"/>
      <c r="H79" s="42"/>
      <c r="I79" s="42"/>
      <c r="J79" s="42"/>
      <c r="K79" s="42"/>
      <c r="L79" s="42"/>
      <c r="M79" s="43"/>
      <c r="N79" s="44"/>
      <c r="O79" s="42"/>
      <c r="P79" s="42"/>
      <c r="Q79" s="42"/>
      <c r="R79" s="42"/>
      <c r="S79" s="42"/>
      <c r="T79" s="43"/>
      <c r="U79" s="42"/>
      <c r="V79" s="42"/>
      <c r="W79" s="42"/>
      <c r="X79" s="42"/>
      <c r="Y79" s="42"/>
      <c r="Z79" s="42"/>
      <c r="AA79" s="42"/>
      <c r="AB79" s="44"/>
      <c r="AC79" s="44"/>
      <c r="AD79" s="44"/>
      <c r="AE79" s="44"/>
      <c r="AF79" s="50"/>
      <c r="AG79" s="50"/>
      <c r="AH79" s="50"/>
      <c r="AI79" s="44"/>
      <c r="AJ79" s="44"/>
      <c r="AK79" s="44"/>
      <c r="AL79" s="44"/>
      <c r="AM79" s="44"/>
      <c r="AN79" s="44"/>
      <c r="AO79" s="44"/>
    </row>
    <row r="80" spans="2:41" x14ac:dyDescent="0.2">
      <c r="B80" s="43"/>
      <c r="C80" s="42"/>
      <c r="D80" s="42"/>
      <c r="E80" s="42"/>
      <c r="F80" s="44"/>
      <c r="G80" s="42"/>
      <c r="H80" s="42"/>
      <c r="I80" s="42"/>
      <c r="J80" s="42"/>
      <c r="K80" s="44"/>
      <c r="L80" s="42"/>
      <c r="M80" s="42"/>
      <c r="N80" s="44"/>
      <c r="O80" s="42"/>
      <c r="P80" s="42"/>
      <c r="Q80" s="42"/>
      <c r="R80" s="42"/>
      <c r="S80" s="42"/>
      <c r="T80" s="42"/>
      <c r="U80" s="42"/>
      <c r="V80" s="42"/>
      <c r="W80" s="43"/>
      <c r="X80" s="42"/>
      <c r="Y80" s="46"/>
      <c r="Z80" s="42"/>
      <c r="AA80" s="42"/>
      <c r="AB80" s="44"/>
      <c r="AC80" s="44"/>
      <c r="AD80" s="44"/>
      <c r="AE80" s="44"/>
      <c r="AF80" s="50"/>
      <c r="AG80" s="50"/>
      <c r="AH80" s="50"/>
      <c r="AI80" s="44"/>
      <c r="AJ80" s="44"/>
      <c r="AK80" s="44"/>
      <c r="AL80" s="44"/>
      <c r="AM80" s="44"/>
      <c r="AN80" s="44"/>
      <c r="AO80" s="44"/>
    </row>
    <row r="81" spans="2:41" x14ac:dyDescent="0.2">
      <c r="B81" s="43"/>
      <c r="C81" s="42"/>
      <c r="D81" s="42"/>
      <c r="E81" s="42"/>
      <c r="F81" s="44"/>
      <c r="G81" s="42"/>
      <c r="H81" s="42"/>
      <c r="I81" s="42"/>
      <c r="J81" s="42"/>
      <c r="K81" s="44"/>
      <c r="L81" s="42"/>
      <c r="M81" s="42"/>
      <c r="N81" s="42"/>
      <c r="O81" s="42"/>
      <c r="P81" s="43"/>
      <c r="Q81" s="43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4"/>
      <c r="AC81" s="44"/>
      <c r="AD81" s="44"/>
      <c r="AE81" s="44"/>
      <c r="AF81" s="50"/>
      <c r="AG81" s="50"/>
      <c r="AH81" s="50"/>
      <c r="AI81" s="44"/>
      <c r="AJ81" s="44"/>
      <c r="AK81" s="44"/>
      <c r="AL81" s="44"/>
      <c r="AM81" s="44"/>
      <c r="AN81" s="44"/>
      <c r="AO81" s="44"/>
    </row>
    <row r="82" spans="2:41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3"/>
      <c r="L82" s="42"/>
      <c r="M82" s="43"/>
      <c r="N82" s="44"/>
      <c r="O82" s="44"/>
      <c r="P82" s="44"/>
      <c r="Q82" s="44"/>
      <c r="R82" s="44"/>
      <c r="S82" s="42"/>
      <c r="T82" s="44"/>
      <c r="U82" s="42"/>
      <c r="V82" s="42"/>
      <c r="W82" s="44"/>
      <c r="X82" s="42"/>
      <c r="Y82" s="42"/>
      <c r="Z82" s="42"/>
      <c r="AA82" s="42"/>
      <c r="AB82" s="44"/>
      <c r="AC82" s="44"/>
      <c r="AD82" s="44"/>
      <c r="AE82" s="44"/>
      <c r="AF82" s="50"/>
      <c r="AG82" s="50"/>
      <c r="AH82" s="50"/>
      <c r="AI82" s="44"/>
      <c r="AJ82" s="44"/>
      <c r="AK82" s="44"/>
      <c r="AL82" s="44"/>
      <c r="AM82" s="44"/>
      <c r="AN82" s="44"/>
      <c r="AO82" s="44"/>
    </row>
    <row r="83" spans="2:41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9"/>
      <c r="N83" s="42"/>
      <c r="O83" s="49"/>
      <c r="P83" s="42"/>
      <c r="Q83" s="42"/>
      <c r="R83" s="42"/>
      <c r="S83" s="42"/>
      <c r="T83" s="42"/>
      <c r="U83" s="42"/>
      <c r="V83" s="42"/>
      <c r="W83" s="50"/>
      <c r="X83" s="50"/>
      <c r="Y83" s="42"/>
      <c r="Z83" s="42"/>
      <c r="AA83" s="42"/>
      <c r="AB83" s="44"/>
      <c r="AC83" s="44"/>
      <c r="AD83" s="44"/>
      <c r="AE83" s="44"/>
      <c r="AF83" s="50"/>
      <c r="AG83" s="50"/>
      <c r="AH83" s="50"/>
      <c r="AI83" s="44"/>
      <c r="AJ83" s="44"/>
      <c r="AK83" s="44"/>
      <c r="AL83" s="44"/>
      <c r="AM83" s="44"/>
      <c r="AN83" s="44"/>
      <c r="AO83" s="44"/>
    </row>
    <row r="84" spans="2:41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4"/>
      <c r="L84" s="42"/>
      <c r="M84" s="44"/>
      <c r="N84" s="44"/>
      <c r="O84" s="44"/>
      <c r="P84" s="44"/>
      <c r="Q84" s="44"/>
      <c r="R84" s="44"/>
      <c r="S84" s="44"/>
      <c r="T84" s="44"/>
      <c r="U84" s="42"/>
      <c r="V84" s="42"/>
      <c r="W84" s="50"/>
      <c r="X84" s="50"/>
      <c r="Y84" s="42"/>
      <c r="Z84" s="42"/>
      <c r="AA84" s="42"/>
      <c r="AB84" s="44"/>
      <c r="AC84" s="44"/>
      <c r="AD84" s="44"/>
      <c r="AE84" s="44"/>
      <c r="AF84" s="50"/>
      <c r="AG84" s="50"/>
      <c r="AH84" s="50"/>
      <c r="AI84" s="44"/>
      <c r="AJ84" s="44"/>
      <c r="AK84" s="44"/>
      <c r="AL84" s="44"/>
      <c r="AM84" s="44"/>
      <c r="AN84" s="44"/>
      <c r="AO84" s="44"/>
    </row>
    <row r="85" spans="2:41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2"/>
      <c r="V85" s="42"/>
      <c r="W85" s="50"/>
      <c r="X85" s="50"/>
      <c r="Y85" s="42"/>
      <c r="Z85" s="42"/>
      <c r="AA85" s="42"/>
      <c r="AB85" s="44"/>
      <c r="AC85" s="44"/>
      <c r="AD85" s="44"/>
      <c r="AE85" s="44"/>
      <c r="AF85" s="50"/>
      <c r="AG85" s="50"/>
      <c r="AH85" s="50"/>
      <c r="AI85" s="44"/>
      <c r="AJ85" s="44"/>
      <c r="AK85" s="44"/>
      <c r="AL85" s="44"/>
      <c r="AM85" s="44"/>
      <c r="AN85" s="44"/>
      <c r="AO85" s="44"/>
    </row>
    <row r="86" spans="2:41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2"/>
      <c r="V86" s="42"/>
      <c r="W86" s="50"/>
      <c r="X86" s="50"/>
      <c r="Y86" s="42"/>
      <c r="Z86" s="42"/>
      <c r="AA86" s="42"/>
      <c r="AB86" s="44"/>
      <c r="AC86" s="44"/>
      <c r="AD86" s="44"/>
      <c r="AE86" s="44"/>
      <c r="AF86" s="50"/>
      <c r="AG86" s="50"/>
      <c r="AH86" s="50"/>
      <c r="AI86" s="44"/>
      <c r="AJ86" s="44"/>
      <c r="AK86" s="44"/>
      <c r="AL86" s="44"/>
      <c r="AM86" s="44"/>
      <c r="AN86" s="44"/>
      <c r="AO86" s="44"/>
    </row>
    <row r="87" spans="2:41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2"/>
      <c r="V87" s="42"/>
      <c r="W87" s="50"/>
      <c r="X87" s="50"/>
      <c r="Y87" s="42"/>
      <c r="Z87" s="42"/>
      <c r="AA87" s="42"/>
      <c r="AB87" s="44"/>
      <c r="AC87" s="44"/>
      <c r="AD87" s="44"/>
      <c r="AE87" s="44"/>
      <c r="AF87" s="50"/>
      <c r="AG87" s="50"/>
      <c r="AH87" s="50"/>
      <c r="AI87" s="44"/>
      <c r="AJ87" s="44"/>
      <c r="AK87" s="44"/>
      <c r="AL87" s="44"/>
      <c r="AM87" s="44"/>
      <c r="AN87" s="44"/>
      <c r="AO87" s="44"/>
    </row>
    <row r="88" spans="2:41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2"/>
      <c r="V88" s="42"/>
      <c r="W88" s="50"/>
      <c r="X88" s="50"/>
      <c r="Y88" s="42"/>
      <c r="Z88" s="42"/>
      <c r="AA88" s="42"/>
      <c r="AB88" s="44"/>
      <c r="AC88" s="44"/>
      <c r="AD88" s="44"/>
      <c r="AE88" s="44"/>
      <c r="AF88" s="50"/>
      <c r="AG88" s="50"/>
      <c r="AH88" s="50"/>
      <c r="AI88" s="44"/>
      <c r="AJ88" s="44"/>
      <c r="AK88" s="44"/>
      <c r="AL88" s="44"/>
      <c r="AM88" s="44"/>
      <c r="AN88" s="44"/>
      <c r="AO88" s="44"/>
    </row>
    <row r="89" spans="2:41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2"/>
      <c r="V89" s="42"/>
      <c r="W89" s="50"/>
      <c r="X89" s="50"/>
      <c r="Y89" s="42"/>
      <c r="Z89" s="42"/>
      <c r="AA89" s="42"/>
      <c r="AB89" s="44"/>
      <c r="AC89" s="44"/>
      <c r="AD89" s="44"/>
      <c r="AE89" s="44"/>
      <c r="AF89" s="50"/>
      <c r="AG89" s="50"/>
      <c r="AH89" s="50"/>
      <c r="AI89" s="44"/>
      <c r="AJ89" s="44"/>
      <c r="AK89" s="44"/>
      <c r="AL89" s="44"/>
      <c r="AM89" s="44"/>
      <c r="AN89" s="44"/>
      <c r="AO89" s="44"/>
    </row>
    <row r="90" spans="2:41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2"/>
      <c r="V90" s="42"/>
      <c r="W90" s="50"/>
      <c r="X90" s="50"/>
      <c r="Y90" s="42"/>
      <c r="Z90" s="42"/>
      <c r="AA90" s="42"/>
      <c r="AB90" s="44"/>
      <c r="AC90" s="44"/>
      <c r="AD90" s="44"/>
      <c r="AE90" s="44"/>
      <c r="AF90" s="50"/>
      <c r="AG90" s="50"/>
      <c r="AH90" s="50"/>
      <c r="AI90" s="44"/>
      <c r="AJ90" s="44"/>
      <c r="AK90" s="44"/>
      <c r="AL90" s="44"/>
      <c r="AM90" s="44"/>
      <c r="AN90" s="44"/>
      <c r="AO90" s="44"/>
    </row>
    <row r="91" spans="2:41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2"/>
      <c r="V91" s="42"/>
      <c r="W91" s="50"/>
      <c r="X91" s="50"/>
      <c r="Y91" s="42"/>
      <c r="Z91" s="42"/>
      <c r="AA91" s="42"/>
      <c r="AB91" s="44"/>
      <c r="AC91" s="44"/>
      <c r="AD91" s="44"/>
      <c r="AE91" s="44"/>
      <c r="AF91" s="50"/>
      <c r="AG91" s="50"/>
      <c r="AH91" s="50"/>
      <c r="AI91" s="44"/>
      <c r="AJ91" s="44"/>
      <c r="AK91" s="44"/>
      <c r="AL91" s="44"/>
      <c r="AM91" s="44"/>
      <c r="AN91" s="44"/>
      <c r="AO91" s="44"/>
    </row>
    <row r="92" spans="2:41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2"/>
      <c r="V92" s="42"/>
      <c r="W92" s="50"/>
      <c r="X92" s="50"/>
      <c r="Y92" s="42"/>
      <c r="Z92" s="42"/>
      <c r="AA92" s="42"/>
      <c r="AB92" s="44"/>
      <c r="AC92" s="44"/>
      <c r="AD92" s="44"/>
      <c r="AE92" s="44"/>
      <c r="AF92" s="50"/>
      <c r="AG92" s="50"/>
      <c r="AH92" s="50"/>
      <c r="AI92" s="44"/>
      <c r="AJ92" s="44"/>
      <c r="AK92" s="44"/>
      <c r="AL92" s="44"/>
      <c r="AM92" s="44"/>
      <c r="AN92" s="44"/>
      <c r="AO92" s="44"/>
    </row>
    <row r="93" spans="2:41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2"/>
      <c r="V93" s="42"/>
      <c r="W93" s="50"/>
      <c r="X93" s="50"/>
      <c r="Y93" s="42"/>
      <c r="Z93" s="42"/>
      <c r="AA93" s="42"/>
      <c r="AB93" s="44"/>
      <c r="AC93" s="44"/>
      <c r="AD93" s="44"/>
      <c r="AE93" s="44"/>
      <c r="AF93" s="50"/>
      <c r="AG93" s="50"/>
      <c r="AH93" s="50"/>
      <c r="AI93" s="44"/>
      <c r="AJ93" s="44"/>
      <c r="AK93" s="44"/>
      <c r="AL93" s="44"/>
      <c r="AM93" s="44"/>
      <c r="AN93" s="44"/>
      <c r="AO93" s="44"/>
    </row>
    <row r="94" spans="2:41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2"/>
      <c r="V94" s="42"/>
      <c r="W94" s="50"/>
      <c r="X94" s="50"/>
      <c r="Y94" s="42"/>
      <c r="Z94" s="42"/>
      <c r="AA94" s="42"/>
      <c r="AB94" s="44"/>
      <c r="AC94" s="44"/>
      <c r="AD94" s="44"/>
      <c r="AE94" s="44"/>
      <c r="AF94" s="50"/>
      <c r="AG94" s="50"/>
      <c r="AH94" s="50"/>
      <c r="AI94" s="44"/>
      <c r="AJ94" s="44"/>
      <c r="AK94" s="44"/>
      <c r="AL94" s="44"/>
      <c r="AM94" s="44"/>
      <c r="AN94" s="44"/>
      <c r="AO94" s="44"/>
    </row>
    <row r="95" spans="2:41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2"/>
      <c r="V95" s="42"/>
      <c r="W95" s="50"/>
      <c r="X95" s="50"/>
      <c r="Y95" s="42"/>
      <c r="Z95" s="42"/>
      <c r="AA95" s="42"/>
      <c r="AB95" s="44"/>
      <c r="AC95" s="44"/>
      <c r="AD95" s="44"/>
      <c r="AE95" s="44"/>
      <c r="AF95" s="50"/>
      <c r="AG95" s="50"/>
      <c r="AH95" s="50"/>
      <c r="AI95" s="44"/>
      <c r="AJ95" s="44"/>
      <c r="AK95" s="44"/>
      <c r="AL95" s="44"/>
      <c r="AM95" s="44"/>
      <c r="AN95" s="44"/>
      <c r="AO95" s="44"/>
    </row>
    <row r="96" spans="2:4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2"/>
      <c r="V96" s="42"/>
      <c r="W96" s="50"/>
      <c r="X96" s="50"/>
      <c r="Y96" s="42"/>
      <c r="Z96" s="42"/>
      <c r="AA96" s="42"/>
      <c r="AB96" s="44"/>
      <c r="AC96" s="44"/>
      <c r="AD96" s="44"/>
      <c r="AE96" s="44"/>
      <c r="AF96" s="50"/>
      <c r="AG96" s="50"/>
      <c r="AH96" s="50"/>
      <c r="AI96" s="44"/>
      <c r="AJ96" s="44"/>
      <c r="AK96" s="44"/>
      <c r="AL96" s="44"/>
      <c r="AM96" s="44"/>
      <c r="AN96" s="44"/>
      <c r="AO96" s="44"/>
    </row>
    <row r="97" spans="2:41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2"/>
      <c r="V97" s="42"/>
      <c r="W97" s="50"/>
      <c r="X97" s="50"/>
      <c r="Y97" s="42"/>
      <c r="Z97" s="42"/>
      <c r="AA97" s="42"/>
      <c r="AB97" s="44"/>
      <c r="AC97" s="44"/>
      <c r="AD97" s="44"/>
      <c r="AE97" s="44"/>
      <c r="AF97" s="50"/>
      <c r="AG97" s="50"/>
      <c r="AH97" s="50"/>
      <c r="AI97" s="44"/>
      <c r="AJ97" s="44"/>
      <c r="AK97" s="44"/>
      <c r="AL97" s="44"/>
      <c r="AM97" s="44"/>
      <c r="AN97" s="44"/>
      <c r="AO97" s="44"/>
    </row>
    <row r="98" spans="2:4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2"/>
      <c r="V98" s="42"/>
      <c r="W98" s="50"/>
      <c r="X98" s="50"/>
      <c r="Y98" s="42"/>
      <c r="Z98" s="42"/>
      <c r="AA98" s="42"/>
      <c r="AB98" s="44"/>
      <c r="AC98" s="44"/>
      <c r="AD98" s="44"/>
      <c r="AE98" s="44"/>
      <c r="AF98" s="50"/>
      <c r="AG98" s="50"/>
      <c r="AH98" s="50"/>
      <c r="AI98" s="44"/>
      <c r="AJ98" s="44"/>
      <c r="AK98" s="44"/>
      <c r="AL98" s="44"/>
      <c r="AM98" s="44"/>
      <c r="AN98" s="44"/>
      <c r="AO98" s="44"/>
    </row>
    <row r="99" spans="2:4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2"/>
      <c r="V99" s="42"/>
      <c r="W99" s="50"/>
      <c r="X99" s="50"/>
      <c r="Y99" s="42"/>
      <c r="Z99" s="42"/>
      <c r="AA99" s="42"/>
      <c r="AB99" s="44"/>
      <c r="AC99" s="44"/>
      <c r="AD99" s="44"/>
      <c r="AE99" s="44"/>
      <c r="AF99" s="50"/>
      <c r="AG99" s="50"/>
      <c r="AH99" s="50"/>
      <c r="AI99" s="44"/>
      <c r="AJ99" s="44"/>
      <c r="AK99" s="44"/>
      <c r="AL99" s="44"/>
      <c r="AM99" s="44"/>
      <c r="AN99" s="44"/>
      <c r="AO99" s="44"/>
    </row>
    <row r="100" spans="2:41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2"/>
      <c r="V100" s="42"/>
      <c r="W100" s="50"/>
      <c r="X100" s="50"/>
      <c r="Y100" s="42"/>
      <c r="Z100" s="42"/>
      <c r="AA100" s="42"/>
      <c r="AB100" s="44"/>
      <c r="AC100" s="44"/>
      <c r="AD100" s="44"/>
      <c r="AE100" s="44"/>
      <c r="AF100" s="50"/>
      <c r="AG100" s="50"/>
      <c r="AH100" s="50"/>
      <c r="AI100" s="44"/>
      <c r="AJ100" s="44"/>
      <c r="AK100" s="44"/>
      <c r="AL100" s="44"/>
      <c r="AM100" s="44"/>
      <c r="AN100" s="44"/>
      <c r="AO100" s="44"/>
    </row>
    <row r="101" spans="2:41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2"/>
      <c r="V101" s="42"/>
      <c r="W101" s="50"/>
      <c r="X101" s="50"/>
      <c r="Y101" s="42"/>
      <c r="Z101" s="42"/>
      <c r="AA101" s="42"/>
      <c r="AB101" s="44"/>
      <c r="AC101" s="44"/>
      <c r="AD101" s="44"/>
      <c r="AE101" s="44"/>
      <c r="AF101" s="50"/>
      <c r="AG101" s="50"/>
      <c r="AH101" s="50"/>
      <c r="AI101" s="44"/>
      <c r="AJ101" s="44"/>
      <c r="AK101" s="44"/>
      <c r="AL101" s="44"/>
      <c r="AM101" s="44"/>
      <c r="AN101" s="44"/>
      <c r="AO101" s="44"/>
    </row>
    <row r="102" spans="2:41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2"/>
      <c r="V102" s="42"/>
      <c r="W102" s="50"/>
      <c r="X102" s="50"/>
      <c r="Y102" s="42"/>
      <c r="Z102" s="42"/>
      <c r="AA102" s="42"/>
      <c r="AB102" s="44"/>
      <c r="AC102" s="44"/>
      <c r="AD102" s="44"/>
      <c r="AE102" s="44"/>
      <c r="AF102" s="50"/>
      <c r="AG102" s="50"/>
      <c r="AH102" s="50"/>
      <c r="AI102" s="44"/>
      <c r="AJ102" s="44"/>
      <c r="AK102" s="44"/>
      <c r="AL102" s="44"/>
      <c r="AM102" s="44"/>
      <c r="AN102" s="44"/>
      <c r="AO102" s="44"/>
    </row>
    <row r="103" spans="2:41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2"/>
      <c r="V103" s="42"/>
      <c r="W103" s="50"/>
      <c r="X103" s="50"/>
      <c r="Y103" s="42"/>
      <c r="Z103" s="42"/>
      <c r="AA103" s="42"/>
      <c r="AB103" s="44"/>
      <c r="AC103" s="44"/>
      <c r="AD103" s="44"/>
      <c r="AE103" s="44"/>
      <c r="AF103" s="50"/>
      <c r="AG103" s="50"/>
      <c r="AH103" s="50"/>
      <c r="AI103" s="44"/>
      <c r="AJ103" s="44"/>
      <c r="AK103" s="44"/>
      <c r="AL103" s="44"/>
      <c r="AM103" s="44"/>
      <c r="AN103" s="44"/>
      <c r="AO103" s="44"/>
    </row>
    <row r="104" spans="2:41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2"/>
      <c r="V104" s="42"/>
      <c r="W104" s="50"/>
      <c r="X104" s="50"/>
      <c r="Y104" s="42"/>
      <c r="Z104" s="42"/>
      <c r="AA104" s="42"/>
      <c r="AB104" s="44"/>
      <c r="AC104" s="44"/>
      <c r="AD104" s="44"/>
      <c r="AE104" s="44"/>
      <c r="AF104" s="50"/>
      <c r="AG104" s="50"/>
      <c r="AH104" s="42"/>
      <c r="AI104" s="42"/>
      <c r="AJ104" s="42"/>
      <c r="AK104" s="42"/>
      <c r="AL104" s="42"/>
      <c r="AM104" s="42"/>
      <c r="AN104" s="42"/>
      <c r="AO104" s="42"/>
    </row>
    <row r="105" spans="2:41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2"/>
      <c r="V105" s="42"/>
      <c r="W105" s="50"/>
      <c r="X105" s="50"/>
      <c r="Y105" s="42"/>
      <c r="Z105" s="42"/>
      <c r="AA105" s="42"/>
      <c r="AB105" s="42"/>
      <c r="AC105" s="42"/>
      <c r="AD105" s="42"/>
      <c r="AE105" s="42"/>
      <c r="AF105" s="50"/>
      <c r="AG105" s="50"/>
      <c r="AH105" s="42"/>
      <c r="AI105" s="42"/>
      <c r="AJ105" s="42"/>
      <c r="AK105" s="42"/>
      <c r="AL105" s="42"/>
      <c r="AM105" s="42"/>
      <c r="AN105" s="42"/>
      <c r="AO105" s="42"/>
    </row>
    <row r="106" spans="2:41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2"/>
      <c r="V106" s="42"/>
      <c r="W106" s="50"/>
      <c r="X106" s="50"/>
      <c r="Y106" s="42"/>
      <c r="Z106" s="42"/>
      <c r="AA106" s="42"/>
      <c r="AB106" s="42"/>
      <c r="AC106" s="42"/>
      <c r="AD106" s="42"/>
      <c r="AE106" s="42"/>
      <c r="AF106" s="50"/>
      <c r="AG106" s="50"/>
      <c r="AH106" s="42"/>
      <c r="AI106" s="42"/>
      <c r="AJ106" s="42"/>
      <c r="AK106" s="42"/>
      <c r="AL106" s="42"/>
      <c r="AM106" s="42"/>
      <c r="AN106" s="42"/>
      <c r="AO106" s="42"/>
    </row>
    <row r="107" spans="2:41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2"/>
      <c r="V107" s="42"/>
      <c r="W107" s="50"/>
      <c r="X107" s="50"/>
      <c r="Y107" s="42"/>
      <c r="Z107" s="42"/>
      <c r="AA107" s="42"/>
      <c r="AB107" s="42"/>
      <c r="AC107" s="42"/>
      <c r="AD107" s="42"/>
      <c r="AE107" s="42"/>
      <c r="AF107" s="50"/>
      <c r="AG107" s="50"/>
      <c r="AH107" s="42"/>
      <c r="AI107" s="42"/>
      <c r="AJ107" s="42"/>
      <c r="AK107" s="42"/>
      <c r="AL107" s="42"/>
      <c r="AM107" s="42"/>
      <c r="AN107" s="42"/>
      <c r="AO107" s="42"/>
    </row>
    <row r="108" spans="2:41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2"/>
      <c r="V108" s="42"/>
      <c r="W108" s="50"/>
      <c r="X108" s="50"/>
      <c r="Y108" s="42"/>
      <c r="Z108" s="42"/>
      <c r="AA108" s="42"/>
      <c r="AB108" s="42"/>
      <c r="AC108" s="42"/>
      <c r="AD108" s="42"/>
      <c r="AE108" s="42"/>
      <c r="AF108" s="50"/>
      <c r="AG108" s="50"/>
      <c r="AH108" s="42"/>
      <c r="AI108" s="42"/>
      <c r="AJ108" s="42"/>
      <c r="AK108" s="42"/>
      <c r="AL108" s="42"/>
      <c r="AM108" s="42"/>
      <c r="AN108" s="42"/>
      <c r="AO108" s="42"/>
    </row>
    <row r="109" spans="2:41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2"/>
      <c r="V109" s="42"/>
      <c r="W109" s="50"/>
      <c r="X109" s="50"/>
      <c r="Y109" s="42"/>
      <c r="Z109" s="42"/>
      <c r="AA109" s="42"/>
      <c r="AB109" s="42"/>
      <c r="AC109" s="42"/>
      <c r="AD109" s="42"/>
      <c r="AE109" s="42"/>
      <c r="AF109" s="50"/>
      <c r="AG109" s="50"/>
      <c r="AH109" s="42"/>
      <c r="AI109" s="42"/>
      <c r="AJ109" s="42"/>
      <c r="AK109" s="42"/>
      <c r="AL109" s="42"/>
      <c r="AM109" s="42"/>
      <c r="AN109" s="42"/>
      <c r="AO109" s="42"/>
    </row>
    <row r="110" spans="2:4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2"/>
      <c r="V110" s="42"/>
      <c r="W110" s="50"/>
      <c r="X110" s="50"/>
      <c r="Y110" s="42"/>
      <c r="Z110" s="42"/>
      <c r="AA110" s="42"/>
      <c r="AB110" s="42"/>
      <c r="AC110" s="42"/>
      <c r="AD110" s="42"/>
      <c r="AE110" s="42"/>
      <c r="AF110" s="50"/>
      <c r="AG110" s="50"/>
      <c r="AH110" s="42"/>
      <c r="AI110" s="42"/>
      <c r="AJ110" s="42"/>
      <c r="AK110" s="42"/>
      <c r="AL110" s="42"/>
      <c r="AM110" s="42"/>
      <c r="AN110" s="42"/>
      <c r="AO110" s="42"/>
    </row>
    <row r="111" spans="2:41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2"/>
      <c r="V111" s="42"/>
      <c r="W111" s="50"/>
      <c r="X111" s="50"/>
      <c r="Y111" s="42"/>
      <c r="Z111" s="42"/>
      <c r="AA111" s="42"/>
      <c r="AB111" s="42"/>
      <c r="AC111" s="42"/>
      <c r="AD111" s="42"/>
      <c r="AE111" s="42"/>
      <c r="AF111" s="50"/>
      <c r="AG111" s="50"/>
      <c r="AH111" s="42"/>
      <c r="AI111" s="42"/>
      <c r="AJ111" s="42"/>
      <c r="AK111" s="42"/>
      <c r="AL111" s="42"/>
      <c r="AM111" s="42"/>
      <c r="AN111" s="42"/>
      <c r="AO111" s="42"/>
    </row>
    <row r="112" spans="2:41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2"/>
      <c r="V112" s="42"/>
      <c r="W112" s="50"/>
      <c r="X112" s="50"/>
      <c r="Y112" s="42"/>
      <c r="Z112" s="42"/>
      <c r="AA112" s="42"/>
      <c r="AB112" s="43"/>
      <c r="AC112" s="44"/>
      <c r="AD112" s="42"/>
      <c r="AE112" s="43"/>
      <c r="AF112" s="44"/>
      <c r="AG112" s="42"/>
      <c r="AH112" s="42"/>
      <c r="AI112" s="43"/>
      <c r="AJ112" s="42"/>
      <c r="AK112" s="42"/>
      <c r="AL112" s="42"/>
      <c r="AM112" s="42"/>
      <c r="AN112" s="42"/>
      <c r="AO112" s="42"/>
    </row>
    <row r="113" spans="2:41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2"/>
      <c r="V113" s="42"/>
      <c r="W113" s="50"/>
      <c r="X113" s="50"/>
      <c r="Y113" s="42"/>
      <c r="Z113" s="42"/>
      <c r="AA113" s="42"/>
      <c r="AB113" s="43"/>
      <c r="AC113" s="44"/>
      <c r="AD113" s="42"/>
      <c r="AE113" s="42"/>
      <c r="AF113" s="42"/>
      <c r="AG113" s="42"/>
      <c r="AH113" s="42"/>
      <c r="AI113" s="43"/>
      <c r="AJ113" s="42"/>
      <c r="AK113" s="42"/>
      <c r="AL113" s="42"/>
      <c r="AM113" s="42"/>
      <c r="AN113" s="42"/>
      <c r="AO113" s="42"/>
    </row>
    <row r="114" spans="2:41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2"/>
      <c r="V114" s="42"/>
      <c r="W114" s="50"/>
      <c r="X114" s="50"/>
      <c r="Y114" s="42"/>
      <c r="Z114" s="42"/>
      <c r="AA114" s="42"/>
      <c r="AB114" s="42"/>
      <c r="AC114" s="44"/>
      <c r="AD114" s="42"/>
      <c r="AE114" s="42"/>
      <c r="AF114" s="43"/>
      <c r="AG114" s="42"/>
      <c r="AH114" s="46"/>
      <c r="AI114" s="42"/>
      <c r="AJ114" s="42"/>
      <c r="AK114" s="42"/>
      <c r="AL114" s="42"/>
      <c r="AM114" s="42"/>
      <c r="AN114" s="42"/>
      <c r="AO114" s="42"/>
    </row>
    <row r="115" spans="2:41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2"/>
      <c r="V115" s="42"/>
      <c r="W115" s="50"/>
      <c r="X115" s="50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2:41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2"/>
      <c r="V116" s="42"/>
      <c r="W116" s="50"/>
      <c r="X116" s="50"/>
      <c r="Y116" s="42"/>
      <c r="Z116" s="42"/>
      <c r="AA116" s="42"/>
      <c r="AB116" s="43"/>
      <c r="AC116" s="44"/>
      <c r="AD116" s="42"/>
      <c r="AE116" s="44"/>
      <c r="AF116" s="44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2:41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2"/>
      <c r="V117" s="42"/>
      <c r="W117" s="50"/>
      <c r="X117" s="50"/>
      <c r="Y117" s="42"/>
      <c r="Z117" s="42"/>
      <c r="AA117" s="42"/>
      <c r="AB117" s="42"/>
      <c r="AC117" s="42"/>
      <c r="AD117" s="49"/>
      <c r="AE117" s="42"/>
      <c r="AF117" s="50"/>
      <c r="AG117" s="50"/>
      <c r="AH117" s="42"/>
      <c r="AI117" s="42"/>
      <c r="AJ117" s="42"/>
      <c r="AK117" s="42"/>
      <c r="AL117" s="42"/>
      <c r="AM117" s="42"/>
      <c r="AN117" s="42"/>
      <c r="AO117" s="42"/>
    </row>
    <row r="118" spans="2:41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2"/>
      <c r="V118" s="42"/>
      <c r="W118" s="50"/>
      <c r="X118" s="50"/>
      <c r="Y118" s="42"/>
      <c r="Z118" s="42"/>
      <c r="AA118" s="42"/>
      <c r="AB118" s="44"/>
      <c r="AC118" s="44"/>
      <c r="AD118" s="44"/>
      <c r="AE118" s="44"/>
      <c r="AF118" s="50"/>
      <c r="AG118" s="50"/>
      <c r="AH118" s="42"/>
      <c r="AI118" s="42"/>
      <c r="AJ118" s="42"/>
      <c r="AK118" s="42"/>
      <c r="AL118" s="42"/>
      <c r="AM118" s="42"/>
      <c r="AN118" s="42"/>
      <c r="AO118" s="42"/>
    </row>
    <row r="119" spans="2:41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2"/>
      <c r="V119" s="42"/>
      <c r="W119" s="50"/>
      <c r="X119" s="50"/>
      <c r="Y119" s="42"/>
      <c r="Z119" s="42"/>
      <c r="AA119" s="42"/>
      <c r="AB119" s="44"/>
      <c r="AC119" s="44"/>
      <c r="AD119" s="44"/>
      <c r="AE119" s="44"/>
      <c r="AF119" s="50"/>
      <c r="AG119" s="50"/>
      <c r="AH119" s="42"/>
      <c r="AI119" s="42"/>
      <c r="AJ119" s="42"/>
      <c r="AK119" s="42"/>
      <c r="AL119" s="42"/>
      <c r="AM119" s="42"/>
      <c r="AN119" s="42"/>
      <c r="AO119" s="42"/>
    </row>
    <row r="120" spans="2:41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2"/>
      <c r="V120" s="42"/>
      <c r="W120" s="50"/>
      <c r="X120" s="50"/>
      <c r="Y120" s="42"/>
      <c r="Z120" s="42"/>
      <c r="AA120" s="42"/>
      <c r="AB120" s="44"/>
      <c r="AC120" s="44"/>
      <c r="AD120" s="44"/>
      <c r="AE120" s="44"/>
      <c r="AF120" s="50"/>
      <c r="AG120" s="50"/>
      <c r="AH120" s="42"/>
      <c r="AI120" s="42"/>
      <c r="AJ120" s="42"/>
      <c r="AK120" s="42"/>
      <c r="AL120" s="42"/>
      <c r="AM120" s="42"/>
      <c r="AN120" s="42"/>
      <c r="AO120" s="42"/>
    </row>
    <row r="121" spans="2:41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2"/>
      <c r="V121" s="42"/>
      <c r="W121" s="50"/>
      <c r="X121" s="50"/>
      <c r="Y121" s="42"/>
      <c r="Z121" s="42"/>
      <c r="AA121" s="42"/>
      <c r="AB121" s="44"/>
      <c r="AC121" s="44"/>
      <c r="AD121" s="44"/>
      <c r="AE121" s="44"/>
      <c r="AF121" s="50"/>
      <c r="AG121" s="50"/>
      <c r="AH121" s="42"/>
      <c r="AI121" s="42"/>
      <c r="AJ121" s="42"/>
      <c r="AK121" s="42"/>
      <c r="AL121" s="42"/>
      <c r="AM121" s="42"/>
      <c r="AN121" s="42"/>
      <c r="AO121" s="42"/>
    </row>
    <row r="122" spans="2:41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2"/>
      <c r="V122" s="42"/>
      <c r="W122" s="50"/>
      <c r="X122" s="50"/>
      <c r="Y122" s="42"/>
      <c r="Z122" s="42"/>
      <c r="AA122" s="42"/>
      <c r="AB122" s="44"/>
      <c r="AC122" s="44"/>
      <c r="AD122" s="44"/>
      <c r="AE122" s="44"/>
      <c r="AF122" s="50"/>
      <c r="AG122" s="50"/>
      <c r="AH122" s="42"/>
      <c r="AI122" s="42"/>
      <c r="AJ122" s="42"/>
      <c r="AK122" s="42"/>
      <c r="AL122" s="42"/>
      <c r="AM122" s="42"/>
      <c r="AN122" s="42"/>
      <c r="AO122" s="42"/>
    </row>
    <row r="123" spans="2:41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2"/>
      <c r="V123" s="42"/>
      <c r="W123" s="50"/>
      <c r="X123" s="50"/>
      <c r="Y123" s="42"/>
      <c r="Z123" s="42"/>
      <c r="AA123" s="42"/>
      <c r="AB123" s="44"/>
      <c r="AC123" s="44"/>
      <c r="AD123" s="44"/>
      <c r="AE123" s="44"/>
      <c r="AF123" s="50"/>
      <c r="AG123" s="50"/>
      <c r="AH123" s="42"/>
      <c r="AI123" s="42"/>
      <c r="AJ123" s="42"/>
      <c r="AK123" s="42"/>
      <c r="AL123" s="42"/>
      <c r="AM123" s="42"/>
      <c r="AN123" s="42"/>
      <c r="AO123" s="42"/>
    </row>
    <row r="124" spans="2:41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2"/>
      <c r="V124" s="42"/>
      <c r="W124" s="50"/>
      <c r="X124" s="50"/>
      <c r="Y124" s="42"/>
      <c r="Z124" s="42"/>
      <c r="AA124" s="44"/>
      <c r="AB124" s="44"/>
      <c r="AC124" s="44"/>
      <c r="AD124" s="44"/>
      <c r="AE124" s="44"/>
      <c r="AF124" s="50"/>
      <c r="AG124" s="50"/>
      <c r="AH124" s="42"/>
      <c r="AI124" s="42"/>
      <c r="AJ124" s="42"/>
      <c r="AK124" s="42"/>
      <c r="AL124" s="42"/>
      <c r="AM124" s="42"/>
      <c r="AN124" s="42"/>
      <c r="AO124" s="42"/>
    </row>
    <row r="125" spans="2:41" x14ac:dyDescent="0.2">
      <c r="B125" s="44"/>
      <c r="C125" s="42"/>
      <c r="D125" s="42"/>
      <c r="E125" s="42"/>
      <c r="F125" s="42"/>
      <c r="G125" s="42"/>
      <c r="H125" s="42"/>
      <c r="I125" s="42"/>
      <c r="J125" s="42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2"/>
      <c r="V125" s="42"/>
      <c r="W125" s="50"/>
      <c r="X125" s="50"/>
      <c r="Y125" s="42"/>
      <c r="Z125" s="42"/>
      <c r="AA125" s="42"/>
      <c r="AB125" s="44"/>
      <c r="AC125" s="44"/>
      <c r="AD125" s="44"/>
      <c r="AE125" s="44"/>
      <c r="AF125" s="50"/>
      <c r="AG125" s="50"/>
      <c r="AH125" s="42"/>
      <c r="AI125" s="42"/>
      <c r="AJ125" s="42"/>
      <c r="AK125" s="42"/>
      <c r="AL125" s="42"/>
      <c r="AM125" s="42"/>
      <c r="AN125" s="42"/>
      <c r="AO125" s="42"/>
    </row>
    <row r="126" spans="2:41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2"/>
      <c r="V126" s="42"/>
      <c r="W126" s="50"/>
      <c r="X126" s="50"/>
      <c r="Y126" s="42"/>
      <c r="Z126" s="42"/>
      <c r="AA126" s="42"/>
      <c r="AB126" s="44"/>
      <c r="AC126" s="44"/>
      <c r="AD126" s="44"/>
      <c r="AE126" s="44"/>
      <c r="AF126" s="50"/>
      <c r="AG126" s="50"/>
      <c r="AH126" s="42"/>
      <c r="AI126" s="42"/>
      <c r="AJ126" s="42"/>
      <c r="AK126" s="42"/>
      <c r="AL126" s="42"/>
      <c r="AM126" s="42"/>
      <c r="AN126" s="42"/>
      <c r="AO126" s="42"/>
    </row>
    <row r="127" spans="2:41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2"/>
      <c r="V127" s="42"/>
      <c r="W127" s="50"/>
      <c r="X127" s="50"/>
      <c r="Y127" s="42"/>
      <c r="Z127" s="42"/>
      <c r="AA127" s="42"/>
      <c r="AB127" s="44"/>
      <c r="AC127" s="44"/>
      <c r="AD127" s="44"/>
      <c r="AE127" s="44"/>
      <c r="AF127" s="50"/>
      <c r="AG127" s="50"/>
      <c r="AH127" s="42"/>
      <c r="AI127" s="42"/>
      <c r="AJ127" s="42"/>
      <c r="AK127" s="42"/>
      <c r="AL127" s="42"/>
      <c r="AM127" s="42"/>
      <c r="AN127" s="42"/>
      <c r="AO127" s="42"/>
    </row>
    <row r="128" spans="2:41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2"/>
      <c r="V128" s="42"/>
      <c r="W128" s="50"/>
      <c r="X128" s="50"/>
      <c r="Y128" s="42"/>
      <c r="Z128" s="42"/>
      <c r="AA128" s="42"/>
      <c r="AB128" s="44"/>
      <c r="AC128" s="44"/>
      <c r="AD128" s="44"/>
      <c r="AE128" s="44"/>
      <c r="AF128" s="50"/>
      <c r="AG128" s="50"/>
      <c r="AH128" s="42"/>
      <c r="AI128" s="42"/>
      <c r="AJ128" s="42"/>
      <c r="AK128" s="42"/>
      <c r="AL128" s="42"/>
      <c r="AM128" s="42"/>
      <c r="AN128" s="42"/>
      <c r="AO128" s="42"/>
    </row>
    <row r="129" spans="2:41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2"/>
      <c r="V129" s="42"/>
      <c r="W129" s="50"/>
      <c r="X129" s="50"/>
      <c r="Y129" s="42"/>
      <c r="Z129" s="42"/>
      <c r="AA129" s="42"/>
      <c r="AB129" s="44"/>
      <c r="AC129" s="44"/>
      <c r="AD129" s="44"/>
      <c r="AE129" s="44"/>
      <c r="AF129" s="50"/>
      <c r="AG129" s="50"/>
      <c r="AH129" s="42"/>
      <c r="AI129" s="42"/>
      <c r="AJ129" s="42"/>
      <c r="AK129" s="42"/>
      <c r="AL129" s="42"/>
      <c r="AM129" s="42"/>
      <c r="AN129" s="42"/>
      <c r="AO129" s="42"/>
    </row>
    <row r="130" spans="2:41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2"/>
      <c r="V130" s="42"/>
      <c r="W130" s="50"/>
      <c r="X130" s="50"/>
      <c r="Y130" s="42"/>
      <c r="Z130" s="42"/>
      <c r="AA130" s="42"/>
      <c r="AB130" s="44"/>
      <c r="AC130" s="44"/>
      <c r="AD130" s="44"/>
      <c r="AE130" s="44"/>
      <c r="AF130" s="50"/>
      <c r="AG130" s="50"/>
      <c r="AH130" s="42"/>
      <c r="AI130" s="42"/>
      <c r="AJ130" s="42"/>
      <c r="AK130" s="42"/>
      <c r="AL130" s="42"/>
      <c r="AM130" s="42"/>
      <c r="AN130" s="42"/>
      <c r="AO130" s="42"/>
    </row>
    <row r="131" spans="2:41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2"/>
      <c r="V131" s="42"/>
      <c r="W131" s="50"/>
      <c r="X131" s="50"/>
      <c r="Y131" s="42"/>
      <c r="Z131" s="42"/>
      <c r="AA131" s="42"/>
      <c r="AB131" s="44"/>
      <c r="AC131" s="44"/>
      <c r="AD131" s="44"/>
      <c r="AE131" s="44"/>
      <c r="AF131" s="50"/>
      <c r="AG131" s="50"/>
      <c r="AH131" s="42"/>
      <c r="AI131" s="42"/>
      <c r="AJ131" s="42"/>
      <c r="AK131" s="42"/>
      <c r="AL131" s="42"/>
      <c r="AM131" s="42"/>
      <c r="AN131" s="42"/>
      <c r="AO131" s="42"/>
    </row>
    <row r="132" spans="2:41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2"/>
      <c r="V132" s="42"/>
      <c r="W132" s="42"/>
      <c r="X132" s="42"/>
      <c r="Y132" s="42"/>
      <c r="Z132" s="42"/>
      <c r="AA132" s="42"/>
      <c r="AB132" s="44"/>
      <c r="AC132" s="44"/>
      <c r="AD132" s="44"/>
      <c r="AE132" s="44"/>
      <c r="AF132" s="50"/>
      <c r="AG132" s="50"/>
      <c r="AH132" s="42"/>
      <c r="AI132" s="42"/>
      <c r="AJ132" s="42"/>
      <c r="AK132" s="42"/>
      <c r="AL132" s="42"/>
      <c r="AM132" s="42"/>
      <c r="AN132" s="42"/>
      <c r="AO132" s="42"/>
    </row>
    <row r="133" spans="2:41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2"/>
      <c r="V133" s="42"/>
      <c r="W133" s="42"/>
      <c r="X133" s="42"/>
      <c r="Y133" s="42"/>
      <c r="Z133" s="42"/>
      <c r="AA133" s="42"/>
      <c r="AB133" s="44"/>
      <c r="AC133" s="44"/>
      <c r="AD133" s="44"/>
      <c r="AE133" s="44"/>
      <c r="AF133" s="50"/>
      <c r="AG133" s="50"/>
      <c r="AH133" s="42"/>
      <c r="AI133" s="42"/>
      <c r="AJ133" s="42"/>
      <c r="AK133" s="42"/>
      <c r="AL133" s="42"/>
      <c r="AM133" s="42"/>
      <c r="AN133" s="42"/>
      <c r="AO133" s="42"/>
    </row>
    <row r="134" spans="2:41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2"/>
      <c r="V134" s="42"/>
      <c r="W134" s="42"/>
      <c r="X134" s="42"/>
      <c r="Y134" s="42"/>
      <c r="Z134" s="42"/>
      <c r="AA134" s="42"/>
      <c r="AB134" s="44"/>
      <c r="AC134" s="44"/>
      <c r="AD134" s="44"/>
      <c r="AE134" s="44"/>
      <c r="AF134" s="50"/>
      <c r="AG134" s="50"/>
      <c r="AH134" s="42"/>
      <c r="AI134" s="42"/>
      <c r="AJ134" s="42"/>
      <c r="AK134" s="42"/>
      <c r="AL134" s="42"/>
      <c r="AM134" s="42"/>
      <c r="AN134" s="42"/>
      <c r="AO134" s="42"/>
    </row>
    <row r="135" spans="2:41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2"/>
      <c r="V135" s="42"/>
      <c r="W135" s="42"/>
      <c r="X135" s="42"/>
      <c r="Y135" s="42"/>
      <c r="Z135" s="42"/>
      <c r="AA135" s="42"/>
      <c r="AB135" s="44"/>
      <c r="AC135" s="44"/>
      <c r="AD135" s="44"/>
      <c r="AE135" s="44"/>
      <c r="AF135" s="50"/>
      <c r="AG135" s="50"/>
      <c r="AH135" s="42"/>
      <c r="AI135" s="42"/>
      <c r="AJ135" s="42"/>
      <c r="AK135" s="42"/>
      <c r="AL135" s="42"/>
      <c r="AM135" s="42"/>
      <c r="AN135" s="42"/>
      <c r="AO135" s="42"/>
    </row>
    <row r="136" spans="2:41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2"/>
      <c r="V136" s="42"/>
      <c r="W136" s="42"/>
      <c r="X136" s="42"/>
      <c r="Y136" s="42"/>
      <c r="Z136" s="42"/>
      <c r="AA136" s="42"/>
      <c r="AB136" s="44"/>
      <c r="AC136" s="44"/>
      <c r="AD136" s="44"/>
      <c r="AE136" s="44"/>
      <c r="AF136" s="50"/>
      <c r="AG136" s="50"/>
      <c r="AH136" s="42"/>
      <c r="AI136" s="42"/>
      <c r="AJ136" s="42"/>
      <c r="AK136" s="42"/>
      <c r="AL136" s="42"/>
      <c r="AM136" s="42"/>
      <c r="AN136" s="42"/>
      <c r="AO136" s="42"/>
    </row>
    <row r="137" spans="2:41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2"/>
      <c r="V137" s="42"/>
      <c r="W137" s="42"/>
      <c r="X137" s="42"/>
      <c r="Y137" s="42"/>
      <c r="Z137" s="42"/>
      <c r="AA137" s="42"/>
      <c r="AB137" s="44"/>
      <c r="AC137" s="44"/>
      <c r="AD137" s="44"/>
      <c r="AE137" s="44"/>
      <c r="AF137" s="50"/>
      <c r="AG137" s="50"/>
      <c r="AH137" s="42"/>
      <c r="AI137" s="42"/>
      <c r="AJ137" s="42"/>
      <c r="AK137" s="42"/>
      <c r="AL137" s="42"/>
      <c r="AM137" s="42"/>
      <c r="AN137" s="42"/>
      <c r="AO137" s="42"/>
    </row>
    <row r="138" spans="2:41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2"/>
      <c r="V138" s="42"/>
      <c r="W138" s="42"/>
      <c r="X138" s="42"/>
      <c r="Y138" s="42"/>
      <c r="Z138" s="42"/>
      <c r="AA138" s="42"/>
      <c r="AB138" s="44"/>
      <c r="AC138" s="44"/>
      <c r="AD138" s="44"/>
      <c r="AE138" s="44"/>
      <c r="AF138" s="50"/>
      <c r="AG138" s="50"/>
      <c r="AH138" s="42"/>
      <c r="AI138" s="42"/>
      <c r="AJ138" s="42"/>
      <c r="AK138" s="42"/>
      <c r="AL138" s="42"/>
      <c r="AM138" s="42"/>
      <c r="AN138" s="42"/>
      <c r="AO138" s="42"/>
    </row>
    <row r="139" spans="2:41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2"/>
      <c r="V139" s="42"/>
      <c r="W139" s="42"/>
      <c r="X139" s="42"/>
      <c r="Y139" s="42"/>
      <c r="Z139" s="42"/>
      <c r="AA139" s="42"/>
      <c r="AB139" s="44"/>
      <c r="AC139" s="42"/>
      <c r="AD139" s="44"/>
      <c r="AE139" s="44"/>
      <c r="AF139" s="50"/>
      <c r="AG139" s="50"/>
      <c r="AH139" s="42"/>
      <c r="AI139" s="42"/>
      <c r="AJ139" s="42"/>
      <c r="AK139" s="42"/>
      <c r="AL139" s="42"/>
      <c r="AM139" s="42"/>
      <c r="AN139" s="42"/>
      <c r="AO139" s="42"/>
    </row>
    <row r="140" spans="2:41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2"/>
      <c r="V140" s="42"/>
      <c r="W140" s="42"/>
      <c r="X140" s="42"/>
      <c r="Y140" s="42"/>
      <c r="Z140" s="42"/>
      <c r="AA140" s="42"/>
      <c r="AB140" s="44"/>
      <c r="AC140" s="42"/>
      <c r="AD140" s="44"/>
      <c r="AE140" s="44"/>
      <c r="AF140" s="50"/>
      <c r="AG140" s="50"/>
      <c r="AH140" s="42"/>
      <c r="AI140" s="42"/>
      <c r="AJ140" s="42"/>
      <c r="AK140" s="42"/>
      <c r="AL140" s="42"/>
      <c r="AM140" s="42"/>
      <c r="AN140" s="42"/>
      <c r="AO140" s="42"/>
    </row>
    <row r="141" spans="2:41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2"/>
      <c r="V141" s="42"/>
      <c r="W141" s="42"/>
      <c r="X141" s="42"/>
      <c r="Y141" s="42"/>
      <c r="Z141" s="42"/>
      <c r="AA141" s="42"/>
      <c r="AB141" s="44"/>
      <c r="AC141" s="42"/>
      <c r="AD141" s="44"/>
      <c r="AE141" s="44"/>
      <c r="AF141" s="50"/>
      <c r="AG141" s="50"/>
      <c r="AH141" s="42"/>
      <c r="AI141" s="42"/>
      <c r="AJ141" s="42"/>
      <c r="AK141" s="42"/>
      <c r="AL141" s="42"/>
      <c r="AM141" s="42"/>
      <c r="AN141" s="42"/>
      <c r="AO141" s="42"/>
    </row>
    <row r="142" spans="2:41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2"/>
      <c r="V142" s="42"/>
      <c r="W142" s="42"/>
      <c r="X142" s="42"/>
      <c r="Y142" s="42"/>
      <c r="Z142" s="42"/>
      <c r="AA142" s="42"/>
      <c r="AB142" s="44"/>
      <c r="AC142" s="42"/>
      <c r="AD142" s="44"/>
      <c r="AE142" s="44"/>
      <c r="AF142" s="50"/>
      <c r="AG142" s="50"/>
      <c r="AH142" s="42"/>
      <c r="AI142" s="42"/>
      <c r="AJ142" s="42"/>
      <c r="AK142" s="42"/>
      <c r="AL142" s="42"/>
      <c r="AM142" s="42"/>
      <c r="AN142" s="42"/>
      <c r="AO142" s="42"/>
    </row>
    <row r="143" spans="2:41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2"/>
      <c r="V143" s="42"/>
      <c r="W143" s="42"/>
      <c r="X143" s="42"/>
      <c r="Y143" s="42"/>
      <c r="Z143" s="42"/>
      <c r="AA143" s="42"/>
      <c r="AB143" s="44"/>
      <c r="AC143" s="42"/>
      <c r="AD143" s="44"/>
      <c r="AE143" s="44"/>
      <c r="AF143" s="50"/>
      <c r="AG143" s="50"/>
      <c r="AH143" s="42"/>
      <c r="AI143" s="42"/>
      <c r="AJ143" s="42"/>
      <c r="AK143" s="42"/>
      <c r="AL143" s="42"/>
      <c r="AM143" s="42"/>
      <c r="AN143" s="42"/>
      <c r="AO143" s="42"/>
    </row>
    <row r="144" spans="2:41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2"/>
      <c r="V144" s="42"/>
      <c r="W144" s="42"/>
      <c r="X144" s="42"/>
      <c r="Y144" s="42"/>
      <c r="Z144" s="42"/>
      <c r="AA144" s="42"/>
      <c r="AB144" s="44"/>
      <c r="AC144" s="42"/>
      <c r="AD144" s="44"/>
      <c r="AE144" s="44"/>
      <c r="AF144" s="50"/>
      <c r="AG144" s="50"/>
      <c r="AH144" s="42"/>
      <c r="AI144" s="42"/>
      <c r="AJ144" s="42"/>
      <c r="AK144" s="42"/>
      <c r="AL144" s="42"/>
      <c r="AM144" s="42"/>
      <c r="AN144" s="42"/>
      <c r="AO144" s="42"/>
    </row>
    <row r="145" spans="2:41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2"/>
      <c r="V145" s="42"/>
      <c r="W145" s="42"/>
      <c r="X145" s="42"/>
      <c r="Y145" s="42"/>
      <c r="Z145" s="42"/>
      <c r="AA145" s="42"/>
      <c r="AB145" s="44"/>
      <c r="AC145" s="42"/>
      <c r="AD145" s="44"/>
      <c r="AE145" s="44"/>
      <c r="AF145" s="50"/>
      <c r="AG145" s="50"/>
      <c r="AH145" s="42"/>
      <c r="AI145" s="42"/>
      <c r="AJ145" s="42"/>
      <c r="AK145" s="42"/>
      <c r="AL145" s="42"/>
      <c r="AM145" s="42"/>
      <c r="AN145" s="42"/>
      <c r="AO145" s="42"/>
    </row>
    <row r="146" spans="2:41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2"/>
      <c r="V146" s="42"/>
      <c r="W146" s="42"/>
      <c r="X146" s="42"/>
      <c r="Y146" s="42"/>
      <c r="Z146" s="42"/>
      <c r="AA146" s="42"/>
      <c r="AB146" s="44"/>
      <c r="AC146" s="42"/>
      <c r="AD146" s="44"/>
      <c r="AE146" s="44"/>
      <c r="AF146" s="50"/>
      <c r="AG146" s="50"/>
      <c r="AH146" s="42"/>
      <c r="AI146" s="42"/>
      <c r="AJ146" s="42"/>
      <c r="AK146" s="42"/>
      <c r="AL146" s="42"/>
      <c r="AM146" s="42"/>
      <c r="AN146" s="42"/>
      <c r="AO146" s="42"/>
    </row>
    <row r="147" spans="2:41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2"/>
      <c r="V147" s="42"/>
      <c r="W147" s="42"/>
      <c r="X147" s="42"/>
      <c r="Y147" s="42"/>
      <c r="Z147" s="42"/>
      <c r="AA147" s="42"/>
      <c r="AB147" s="44"/>
      <c r="AC147" s="42"/>
      <c r="AD147" s="44"/>
      <c r="AE147" s="44"/>
      <c r="AF147" s="50"/>
      <c r="AG147" s="50"/>
      <c r="AH147" s="42"/>
      <c r="AI147" s="42"/>
      <c r="AJ147" s="42"/>
      <c r="AK147" s="42"/>
      <c r="AL147" s="42"/>
      <c r="AM147" s="42"/>
      <c r="AN147" s="42"/>
      <c r="AO147" s="42"/>
    </row>
    <row r="148" spans="2:41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2"/>
      <c r="V148" s="42"/>
      <c r="W148" s="42"/>
      <c r="X148" s="42"/>
      <c r="Y148" s="42"/>
      <c r="Z148" s="42"/>
      <c r="AA148" s="42"/>
      <c r="AB148" s="44"/>
      <c r="AC148" s="42"/>
      <c r="AD148" s="44"/>
      <c r="AE148" s="44"/>
      <c r="AF148" s="50"/>
      <c r="AG148" s="50"/>
      <c r="AH148" s="42"/>
      <c r="AI148" s="42"/>
      <c r="AJ148" s="42"/>
      <c r="AK148" s="42"/>
      <c r="AL148" s="42"/>
      <c r="AM148" s="42"/>
      <c r="AN148" s="42"/>
      <c r="AO148" s="42"/>
    </row>
    <row r="149" spans="2:41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2"/>
      <c r="V149" s="42"/>
      <c r="W149" s="42"/>
      <c r="X149" s="42"/>
      <c r="Y149" s="42"/>
      <c r="Z149" s="42"/>
      <c r="AA149" s="42"/>
      <c r="AB149" s="44"/>
      <c r="AC149" s="42"/>
      <c r="AD149" s="44"/>
      <c r="AE149" s="44"/>
      <c r="AF149" s="50"/>
      <c r="AG149" s="50"/>
      <c r="AH149" s="42"/>
      <c r="AI149" s="42"/>
      <c r="AJ149" s="42"/>
      <c r="AK149" s="42"/>
      <c r="AL149" s="42"/>
      <c r="AM149" s="42"/>
      <c r="AN149" s="42"/>
      <c r="AO149" s="42"/>
    </row>
    <row r="150" spans="2:41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2"/>
      <c r="V150" s="42"/>
      <c r="W150" s="42"/>
      <c r="X150" s="42"/>
      <c r="Y150" s="42"/>
      <c r="Z150" s="42"/>
      <c r="AA150" s="42"/>
      <c r="AB150" s="44"/>
      <c r="AC150" s="42"/>
      <c r="AD150" s="44"/>
      <c r="AE150" s="44"/>
      <c r="AF150" s="50"/>
      <c r="AG150" s="50"/>
      <c r="AH150" s="42"/>
      <c r="AI150" s="42"/>
      <c r="AJ150" s="42"/>
      <c r="AK150" s="42"/>
      <c r="AL150" s="42"/>
      <c r="AM150" s="42"/>
      <c r="AN150" s="42"/>
      <c r="AO150" s="42"/>
    </row>
    <row r="151" spans="2:41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2"/>
      <c r="V151" s="42"/>
      <c r="W151" s="42"/>
      <c r="X151" s="42"/>
      <c r="Y151" s="42"/>
      <c r="Z151" s="42"/>
      <c r="AA151" s="42"/>
      <c r="AB151" s="44"/>
      <c r="AC151" s="42"/>
      <c r="AD151" s="44"/>
      <c r="AE151" s="44"/>
      <c r="AF151" s="50"/>
      <c r="AG151" s="50"/>
      <c r="AH151" s="42"/>
      <c r="AI151" s="42"/>
      <c r="AJ151" s="42"/>
      <c r="AK151" s="42"/>
      <c r="AL151" s="42"/>
      <c r="AM151" s="42"/>
      <c r="AN151" s="42"/>
      <c r="AO151" s="42"/>
    </row>
    <row r="152" spans="2:41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2"/>
      <c r="V152" s="42"/>
      <c r="W152" s="42"/>
      <c r="X152" s="42"/>
      <c r="Y152" s="42"/>
      <c r="Z152" s="42"/>
      <c r="AA152" s="42"/>
      <c r="AB152" s="44"/>
      <c r="AC152" s="42"/>
      <c r="AD152" s="44"/>
      <c r="AE152" s="44"/>
      <c r="AF152" s="50"/>
      <c r="AG152" s="50"/>
      <c r="AH152" s="42"/>
      <c r="AI152" s="42"/>
      <c r="AJ152" s="42"/>
      <c r="AK152" s="42"/>
      <c r="AL152" s="42"/>
      <c r="AM152" s="42"/>
      <c r="AN152" s="42"/>
      <c r="AO152" s="42"/>
    </row>
    <row r="153" spans="2:41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2"/>
      <c r="V153" s="42"/>
      <c r="W153" s="42"/>
      <c r="X153" s="42"/>
      <c r="Y153" s="42"/>
      <c r="Z153" s="42"/>
      <c r="AA153" s="42"/>
      <c r="AB153" s="44"/>
      <c r="AC153" s="42"/>
      <c r="AD153" s="44"/>
      <c r="AE153" s="44"/>
      <c r="AF153" s="50"/>
      <c r="AG153" s="50"/>
      <c r="AH153" s="42"/>
      <c r="AI153" s="42"/>
      <c r="AJ153" s="42"/>
      <c r="AK153" s="42"/>
      <c r="AL153" s="42"/>
      <c r="AM153" s="42"/>
      <c r="AN153" s="42"/>
      <c r="AO153" s="42"/>
    </row>
    <row r="154" spans="2:41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2"/>
      <c r="V154" s="42"/>
      <c r="W154" s="42"/>
      <c r="X154" s="42"/>
      <c r="Y154" s="42"/>
      <c r="Z154" s="42"/>
      <c r="AA154" s="42"/>
      <c r="AB154" s="44"/>
      <c r="AC154" s="42"/>
      <c r="AD154" s="44"/>
      <c r="AE154" s="44"/>
      <c r="AF154" s="50"/>
      <c r="AG154" s="50"/>
      <c r="AH154" s="42"/>
      <c r="AI154" s="42"/>
      <c r="AJ154" s="42"/>
      <c r="AK154" s="42"/>
      <c r="AL154" s="42"/>
      <c r="AM154" s="42"/>
      <c r="AN154" s="42"/>
      <c r="AO154" s="42"/>
    </row>
    <row r="155" spans="2:41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2"/>
      <c r="V155" s="42"/>
      <c r="W155" s="42"/>
      <c r="X155" s="42"/>
      <c r="Y155" s="42"/>
      <c r="Z155" s="42"/>
      <c r="AA155" s="42"/>
      <c r="AB155" s="44"/>
      <c r="AC155" s="42"/>
      <c r="AD155" s="44"/>
      <c r="AE155" s="44"/>
      <c r="AF155" s="50"/>
      <c r="AG155" s="50"/>
      <c r="AH155" s="42"/>
      <c r="AI155" s="42"/>
      <c r="AJ155" s="42"/>
      <c r="AK155" s="42"/>
      <c r="AL155" s="42"/>
      <c r="AM155" s="42"/>
      <c r="AN155" s="42"/>
      <c r="AO155" s="42"/>
    </row>
    <row r="156" spans="2:41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2"/>
      <c r="V156" s="42"/>
      <c r="W156" s="42"/>
      <c r="X156" s="42"/>
      <c r="Y156" s="42"/>
      <c r="Z156" s="42"/>
      <c r="AA156" s="42"/>
      <c r="AB156" s="44"/>
      <c r="AC156" s="42"/>
      <c r="AD156" s="44"/>
      <c r="AE156" s="44"/>
      <c r="AF156" s="50"/>
      <c r="AG156" s="50"/>
      <c r="AH156" s="42"/>
      <c r="AI156" s="42"/>
      <c r="AJ156" s="42"/>
      <c r="AK156" s="42"/>
      <c r="AL156" s="42"/>
      <c r="AM156" s="42"/>
      <c r="AN156" s="42"/>
      <c r="AO156" s="42"/>
    </row>
    <row r="157" spans="2:41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2"/>
      <c r="V157" s="42"/>
      <c r="W157" s="42"/>
      <c r="X157" s="42"/>
      <c r="Y157" s="42"/>
      <c r="Z157" s="42"/>
      <c r="AA157" s="42"/>
      <c r="AB157" s="44"/>
      <c r="AC157" s="42"/>
      <c r="AD157" s="44"/>
      <c r="AE157" s="44"/>
      <c r="AF157" s="50"/>
      <c r="AG157" s="50"/>
      <c r="AH157" s="42"/>
      <c r="AI157" s="42"/>
      <c r="AJ157" s="42"/>
      <c r="AK157" s="42"/>
      <c r="AL157" s="42"/>
      <c r="AM157" s="42"/>
      <c r="AN157" s="42"/>
      <c r="AO157" s="42"/>
    </row>
    <row r="158" spans="2:41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2"/>
      <c r="V158" s="42"/>
      <c r="W158" s="42"/>
      <c r="X158" s="42"/>
      <c r="Y158" s="42"/>
      <c r="Z158" s="42"/>
      <c r="AA158" s="42"/>
      <c r="AB158" s="44"/>
      <c r="AC158" s="42"/>
      <c r="AD158" s="44"/>
      <c r="AE158" s="44"/>
      <c r="AF158" s="50"/>
      <c r="AG158" s="50"/>
      <c r="AH158" s="42"/>
      <c r="AI158" s="42"/>
      <c r="AJ158" s="42"/>
      <c r="AK158" s="42"/>
      <c r="AL158" s="42"/>
      <c r="AM158" s="42"/>
      <c r="AN158" s="42"/>
      <c r="AO158" s="42"/>
    </row>
    <row r="159" spans="2:41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50"/>
      <c r="AG159" s="50"/>
      <c r="AH159" s="42"/>
      <c r="AI159" s="42"/>
      <c r="AJ159" s="42"/>
      <c r="AK159" s="42"/>
      <c r="AL159" s="42"/>
      <c r="AM159" s="42"/>
      <c r="AN159" s="42"/>
      <c r="AO159" s="42"/>
    </row>
    <row r="160" spans="2:41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50"/>
      <c r="AG160" s="50"/>
      <c r="AH160" s="42"/>
      <c r="AI160" s="42"/>
      <c r="AJ160" s="42"/>
      <c r="AK160" s="42"/>
      <c r="AL160" s="42"/>
      <c r="AM160" s="42"/>
      <c r="AN160" s="42"/>
      <c r="AO160" s="42"/>
    </row>
    <row r="161" spans="2:41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50"/>
      <c r="AG161" s="50"/>
      <c r="AH161" s="42"/>
      <c r="AI161" s="42"/>
      <c r="AJ161" s="42"/>
      <c r="AK161" s="42"/>
      <c r="AL161" s="42"/>
      <c r="AM161" s="42"/>
      <c r="AN161" s="42"/>
      <c r="AO161" s="42"/>
    </row>
    <row r="162" spans="2:41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50"/>
      <c r="AG162" s="50"/>
      <c r="AH162" s="42"/>
      <c r="AI162" s="42"/>
      <c r="AJ162" s="42"/>
      <c r="AK162" s="42"/>
      <c r="AL162" s="42"/>
      <c r="AM162" s="42"/>
      <c r="AN162" s="42"/>
      <c r="AO162" s="42"/>
    </row>
    <row r="163" spans="2:41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50"/>
      <c r="AG163" s="50"/>
      <c r="AH163" s="42"/>
      <c r="AI163" s="42"/>
      <c r="AJ163" s="42"/>
      <c r="AK163" s="42"/>
      <c r="AL163" s="42"/>
      <c r="AM163" s="42"/>
      <c r="AN163" s="42"/>
      <c r="AO163" s="42"/>
    </row>
    <row r="164" spans="2:41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50"/>
      <c r="AG164" s="50"/>
      <c r="AH164" s="42"/>
      <c r="AI164" s="42"/>
      <c r="AJ164" s="42"/>
      <c r="AK164" s="42"/>
      <c r="AL164" s="42"/>
      <c r="AM164" s="42"/>
      <c r="AN164" s="42"/>
      <c r="AO164" s="42"/>
    </row>
    <row r="165" spans="2:41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50"/>
      <c r="AG165" s="50"/>
      <c r="AH165" s="42"/>
      <c r="AI165" s="42"/>
      <c r="AJ165" s="42"/>
      <c r="AK165" s="42"/>
      <c r="AL165" s="42"/>
      <c r="AM165" s="42"/>
      <c r="AN165" s="42"/>
      <c r="AO165" s="42"/>
    </row>
    <row r="166" spans="2:41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</row>
    <row r="167" spans="2:41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</row>
    <row r="168" spans="2:41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</row>
    <row r="169" spans="2:41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</row>
    <row r="170" spans="2:41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</row>
    <row r="171" spans="2:41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2:41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2:41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2:41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2:41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2:41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2:41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2:41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2:41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2:41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2:41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2:41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2:41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2:41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2:41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2:41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</sheetData>
  <phoneticPr fontId="0" type="noConversion"/>
  <printOptions gridLinesSet="0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ignoredErrors>
    <ignoredError sqref="H10:H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87"/>
  <sheetViews>
    <sheetView topLeftCell="E4" zoomScale="115" zoomScaleNormal="115" workbookViewId="0">
      <selection activeCell="E4" sqref="E4"/>
    </sheetView>
  </sheetViews>
  <sheetFormatPr baseColWidth="10" defaultColWidth="8.77734375" defaultRowHeight="15" x14ac:dyDescent="0.2"/>
  <cols>
    <col min="1" max="1" width="2.77734375" style="99" customWidth="1"/>
    <col min="2" max="16384" width="8.77734375" style="99"/>
  </cols>
  <sheetData>
    <row r="1" spans="2:41" ht="19.5" thickBot="1" x14ac:dyDescent="0.35">
      <c r="B1" s="94" t="s">
        <v>41</v>
      </c>
      <c r="C1" s="95"/>
      <c r="D1" s="95"/>
      <c r="E1" s="95"/>
      <c r="F1" s="96"/>
      <c r="G1" s="96"/>
      <c r="H1" s="96"/>
      <c r="I1" s="96"/>
      <c r="J1" s="96"/>
      <c r="K1" s="97"/>
      <c r="L1" s="97"/>
      <c r="M1" s="97"/>
      <c r="N1" s="97"/>
      <c r="O1" s="98"/>
      <c r="P1" s="98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2:41" ht="16.5" thickBot="1" x14ac:dyDescent="0.3">
      <c r="B2" s="100" t="s">
        <v>42</v>
      </c>
      <c r="C2" s="95"/>
      <c r="D2" s="95"/>
      <c r="E2" s="101">
        <v>15</v>
      </c>
      <c r="F2" s="96" t="s">
        <v>64</v>
      </c>
      <c r="G2" s="96"/>
      <c r="H2" s="96"/>
      <c r="I2" s="96"/>
      <c r="J2" s="96"/>
      <c r="K2" s="97"/>
      <c r="L2" s="97"/>
      <c r="M2" s="97"/>
      <c r="N2" s="97"/>
      <c r="O2" s="98"/>
      <c r="P2" s="98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2:41" ht="16.5" thickBot="1" x14ac:dyDescent="0.3">
      <c r="B3" s="100" t="s">
        <v>43</v>
      </c>
      <c r="C3" s="95"/>
      <c r="D3" s="95"/>
      <c r="E3" s="101">
        <f>60/4</f>
        <v>15</v>
      </c>
      <c r="F3" s="96" t="s">
        <v>64</v>
      </c>
      <c r="G3" s="96"/>
      <c r="H3" s="96"/>
      <c r="I3" s="96"/>
      <c r="J3" s="96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2:41" ht="16.5" thickBot="1" x14ac:dyDescent="0.3">
      <c r="B4" s="100" t="s">
        <v>44</v>
      </c>
      <c r="C4" s="95"/>
      <c r="D4" s="95"/>
      <c r="E4" s="101">
        <v>2</v>
      </c>
      <c r="F4" s="102" t="s">
        <v>47</v>
      </c>
      <c r="G4" s="96"/>
      <c r="H4" s="96"/>
      <c r="I4" s="96"/>
      <c r="J4" s="9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2:41" ht="16.5" thickBot="1" x14ac:dyDescent="0.3">
      <c r="B5" s="100" t="s">
        <v>45</v>
      </c>
      <c r="C5" s="95"/>
      <c r="D5" s="95"/>
      <c r="E5" s="101">
        <v>1</v>
      </c>
      <c r="F5" s="102" t="s">
        <v>48</v>
      </c>
      <c r="G5" s="103"/>
      <c r="H5" s="96"/>
      <c r="I5" s="96"/>
      <c r="J5" s="96"/>
      <c r="K5" s="97"/>
      <c r="L5" s="97"/>
      <c r="M5" s="97"/>
      <c r="N5" s="104" t="s">
        <v>2</v>
      </c>
      <c r="O5" s="97">
        <f>E2/E3</f>
        <v>1</v>
      </c>
      <c r="P5" s="97"/>
      <c r="Q5" s="97">
        <f>E5+E4</f>
        <v>3</v>
      </c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2:41" ht="15.75" x14ac:dyDescent="0.25">
      <c r="B6" s="105" t="s">
        <v>27</v>
      </c>
      <c r="C6" s="97"/>
      <c r="D6" s="97"/>
      <c r="E6" s="97"/>
      <c r="F6" s="106">
        <f>(F9-F8)/E4</f>
        <v>0.45454545454545453</v>
      </c>
      <c r="G6" s="96">
        <f>(30*F6)</f>
        <v>13.636363636363637</v>
      </c>
      <c r="H6" s="96"/>
      <c r="I6" s="96"/>
      <c r="J6" s="96"/>
      <c r="K6" s="97"/>
      <c r="L6" s="97"/>
      <c r="M6" s="97"/>
      <c r="N6" s="104" t="s">
        <v>4</v>
      </c>
      <c r="O6" s="97">
        <f>O5/E4</f>
        <v>0.5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2:41" ht="15.75" x14ac:dyDescent="0.25">
      <c r="B7" s="105" t="s">
        <v>28</v>
      </c>
      <c r="C7" s="97"/>
      <c r="D7" s="97"/>
      <c r="E7" s="97"/>
      <c r="F7" s="107">
        <f>O9</f>
        <v>0.36363636363636365</v>
      </c>
      <c r="G7" s="96"/>
      <c r="H7" s="96"/>
      <c r="I7" s="96"/>
      <c r="J7" s="108"/>
      <c r="K7" s="97"/>
      <c r="L7" s="97"/>
      <c r="M7" s="97"/>
      <c r="N7" s="97"/>
      <c r="O7" s="97">
        <f>O5^E4/T7</f>
        <v>0.5</v>
      </c>
      <c r="P7" s="97"/>
      <c r="Q7" s="97"/>
      <c r="R7" s="104" t="s">
        <v>6</v>
      </c>
      <c r="S7" s="97"/>
      <c r="T7" s="109">
        <f>S58</f>
        <v>2</v>
      </c>
      <c r="U7" s="97"/>
      <c r="V7" s="97"/>
      <c r="W7" s="97"/>
      <c r="X7" s="97"/>
      <c r="Y7" s="105" t="s">
        <v>50</v>
      </c>
      <c r="Z7" s="97"/>
      <c r="AA7" s="104" t="s">
        <v>59</v>
      </c>
    </row>
    <row r="8" spans="2:41" ht="15.75" x14ac:dyDescent="0.25">
      <c r="B8" s="105" t="s">
        <v>29</v>
      </c>
      <c r="C8" s="97"/>
      <c r="D8" s="97"/>
      <c r="E8" s="97"/>
      <c r="F8" s="107">
        <f>T9</f>
        <v>9.0909090909090912E-2</v>
      </c>
      <c r="G8" s="96"/>
      <c r="H8" s="96"/>
      <c r="I8" s="96"/>
      <c r="J8" s="96"/>
      <c r="K8" s="97"/>
      <c r="L8" s="97"/>
      <c r="M8" s="97"/>
      <c r="N8" s="97"/>
      <c r="O8" s="97"/>
      <c r="P8" s="97"/>
      <c r="Q8" s="97"/>
      <c r="R8" s="97"/>
      <c r="S8" s="97"/>
      <c r="T8" s="110" t="s">
        <v>49</v>
      </c>
      <c r="U8" s="97"/>
      <c r="V8" s="97">
        <f>SUM(V10:V50)</f>
        <v>1</v>
      </c>
      <c r="W8" s="97"/>
      <c r="X8" s="97"/>
      <c r="Y8" s="97">
        <f>SUM(Y10:Y50)</f>
        <v>0.72727272727272729</v>
      </c>
      <c r="Z8" s="97">
        <f>SUM(Z10:Z50)</f>
        <v>0.36363636363636365</v>
      </c>
      <c r="AA8" s="97"/>
    </row>
    <row r="9" spans="2:41" ht="15.75" x14ac:dyDescent="0.25">
      <c r="B9" s="105" t="s">
        <v>30</v>
      </c>
      <c r="C9" s="97"/>
      <c r="D9" s="97"/>
      <c r="E9" s="97"/>
      <c r="F9" s="107">
        <f>F8+Z8+E4*(1-Y8)</f>
        <v>1</v>
      </c>
      <c r="G9" s="96"/>
      <c r="H9" s="108"/>
      <c r="I9" s="96"/>
      <c r="J9" s="96"/>
      <c r="K9" s="97"/>
      <c r="L9" s="97"/>
      <c r="M9" s="97"/>
      <c r="N9" s="104" t="s">
        <v>7</v>
      </c>
      <c r="O9" s="97">
        <f>1/(SUM(O11:O51)+O7*SUM(Q12:Q51))</f>
        <v>0.36363636363636365</v>
      </c>
      <c r="P9" s="97"/>
      <c r="Q9" s="97"/>
      <c r="R9" s="97">
        <f>E4</f>
        <v>2</v>
      </c>
      <c r="S9" s="97"/>
      <c r="T9" s="98">
        <f>SUM(T10:T50)</f>
        <v>9.0909090909090912E-2</v>
      </c>
      <c r="U9" s="111" t="s">
        <v>9</v>
      </c>
      <c r="V9" s="111" t="s">
        <v>8</v>
      </c>
      <c r="W9" s="97">
        <f>SUM(W17:W50)</f>
        <v>8.2281055814429027E-5</v>
      </c>
      <c r="X9" s="97">
        <f>SUM(X17:X50)</f>
        <v>1.1363636362974912E-2</v>
      </c>
      <c r="Y9" s="97"/>
      <c r="Z9" s="97"/>
      <c r="AA9" s="98">
        <f>SUM(AA10:AA50)</f>
        <v>0.72727272727272729</v>
      </c>
    </row>
    <row r="10" spans="2:41" ht="15.75" x14ac:dyDescent="0.25">
      <c r="B10" s="105" t="s">
        <v>31</v>
      </c>
      <c r="C10" s="97"/>
      <c r="D10" s="97"/>
      <c r="E10" s="97"/>
      <c r="F10" s="107">
        <f>F8/(E2*(1-F13))</f>
        <v>6.6666666666666671E-3</v>
      </c>
      <c r="G10" s="96" t="s">
        <v>63</v>
      </c>
      <c r="H10" s="107">
        <f>F10*60</f>
        <v>0.4</v>
      </c>
      <c r="I10" s="96" t="s">
        <v>61</v>
      </c>
      <c r="J10" s="96"/>
      <c r="K10" s="97"/>
      <c r="L10" s="97"/>
      <c r="M10" s="97"/>
      <c r="N10" s="97"/>
      <c r="O10" s="97"/>
      <c r="P10" s="97"/>
      <c r="Q10" s="97"/>
      <c r="R10" s="98">
        <f>IF(+R9&lt;=1,1,+R9-1)</f>
        <v>1</v>
      </c>
      <c r="S10" s="98">
        <f>IF(R9=0,1,+R10*R9)</f>
        <v>2</v>
      </c>
      <c r="T10" s="98">
        <f t="shared" ref="T10:T50" si="0">IF(U10&gt;$E$4,+(U10-$E$4)*V10,0)</f>
        <v>0</v>
      </c>
      <c r="U10" s="97">
        <v>0</v>
      </c>
      <c r="V10" s="97">
        <f>O9</f>
        <v>0.36363636363636365</v>
      </c>
      <c r="W10" s="97"/>
      <c r="X10" s="97"/>
      <c r="Y10" s="97">
        <f t="shared" ref="Y10:Y50" si="1">IF(U10&lt;$E$4,V10,0)</f>
        <v>0.36363636363636365</v>
      </c>
      <c r="Z10" s="97">
        <f t="shared" ref="Z10:Z50" si="2">IF(U10&lt;$E$4,V10*U10,0)</f>
        <v>0</v>
      </c>
      <c r="AA10" s="97">
        <f t="shared" ref="AA10:AA50" si="3">IF(U10&lt;$E$4,V10,0)</f>
        <v>0.36363636363636365</v>
      </c>
    </row>
    <row r="11" spans="2:41" ht="15.75" x14ac:dyDescent="0.25">
      <c r="B11" s="105" t="s">
        <v>32</v>
      </c>
      <c r="C11" s="97"/>
      <c r="D11" s="97"/>
      <c r="E11" s="97"/>
      <c r="F11" s="107">
        <f>F10+1/E3</f>
        <v>7.3333333333333334E-2</v>
      </c>
      <c r="G11" s="96" t="s">
        <v>63</v>
      </c>
      <c r="H11" s="107">
        <f>F11*60</f>
        <v>4.4000000000000004</v>
      </c>
      <c r="I11" s="96" t="s">
        <v>61</v>
      </c>
      <c r="J11" s="96"/>
      <c r="K11" s="97"/>
      <c r="L11" s="97"/>
      <c r="M11" s="97"/>
      <c r="N11" s="97">
        <v>0</v>
      </c>
      <c r="O11" s="97">
        <v>1</v>
      </c>
      <c r="P11" s="97"/>
      <c r="Q11" s="97"/>
      <c r="R11" s="98">
        <f t="shared" ref="R11:R58" si="4">IF(+R10=1,1,+R10-1)</f>
        <v>1</v>
      </c>
      <c r="S11" s="98">
        <f t="shared" ref="S11:S58" si="5">S10*R11</f>
        <v>2</v>
      </c>
      <c r="T11" s="98">
        <f t="shared" si="0"/>
        <v>0</v>
      </c>
      <c r="U11" s="97">
        <v>1</v>
      </c>
      <c r="V11" s="97">
        <f t="shared" ref="V11:V50" si="6">IF(U11&gt;$Q$5,0,IF(U11&lt;$E$4,W11,X11))</f>
        <v>0.36363636363636365</v>
      </c>
      <c r="W11" s="97">
        <f>O5*O9</f>
        <v>0.36363636363636365</v>
      </c>
      <c r="X11" s="97">
        <f t="shared" ref="X11:X50" si="7">$O$9*$O$5^U11/($T$7*$E$4^(U11-$E$4))</f>
        <v>0.36363636363636365</v>
      </c>
      <c r="Y11" s="97">
        <f t="shared" si="1"/>
        <v>0.36363636363636365</v>
      </c>
      <c r="Z11" s="97">
        <f t="shared" si="2"/>
        <v>0.36363636363636365</v>
      </c>
      <c r="AA11" s="97">
        <f t="shared" si="3"/>
        <v>0.36363636363636365</v>
      </c>
    </row>
    <row r="12" spans="2:41" ht="15.75" x14ac:dyDescent="0.25">
      <c r="B12" s="105" t="s">
        <v>33</v>
      </c>
      <c r="C12" s="97"/>
      <c r="D12" s="97"/>
      <c r="E12" s="97"/>
      <c r="F12" s="107">
        <f>IF(E5=0,J7,1-AA9)</f>
        <v>0.27272727272727271</v>
      </c>
      <c r="G12" s="96"/>
      <c r="H12" s="96"/>
      <c r="I12" s="96"/>
      <c r="J12" s="96"/>
      <c r="K12" s="97"/>
      <c r="L12" s="97"/>
      <c r="M12" s="97"/>
      <c r="N12" s="97">
        <v>1</v>
      </c>
      <c r="O12" s="97">
        <f t="shared" ref="O12:O51" si="8">IF(N12&gt;$E$4,0,+O11*$O$5/N12)</f>
        <v>1</v>
      </c>
      <c r="P12" s="97">
        <f>$E$4+1</f>
        <v>3</v>
      </c>
      <c r="Q12" s="97">
        <f t="shared" ref="Q12:Q51" si="9">IF(P12&gt;$Q$5,0,+($O$6^(P12-$E$4)))</f>
        <v>0.5</v>
      </c>
      <c r="R12" s="98">
        <f t="shared" si="4"/>
        <v>1</v>
      </c>
      <c r="S12" s="98">
        <f t="shared" si="5"/>
        <v>2</v>
      </c>
      <c r="T12" s="98">
        <f t="shared" si="0"/>
        <v>0</v>
      </c>
      <c r="U12" s="97">
        <v>2</v>
      </c>
      <c r="V12" s="97">
        <f t="shared" si="6"/>
        <v>0.18181818181818182</v>
      </c>
      <c r="W12" s="97">
        <f t="shared" ref="W12:W50" si="10">W11*$O$5/U12</f>
        <v>0.18181818181818182</v>
      </c>
      <c r="X12" s="97">
        <f t="shared" si="7"/>
        <v>0.18181818181818182</v>
      </c>
      <c r="Y12" s="97">
        <f t="shared" si="1"/>
        <v>0</v>
      </c>
      <c r="Z12" s="97">
        <f t="shared" si="2"/>
        <v>0</v>
      </c>
      <c r="AA12" s="97">
        <f t="shared" si="3"/>
        <v>0</v>
      </c>
    </row>
    <row r="13" spans="2:41" ht="15.75" x14ac:dyDescent="0.25">
      <c r="B13" s="105" t="s">
        <v>46</v>
      </c>
      <c r="C13" s="97"/>
      <c r="D13" s="97"/>
      <c r="E13" s="97"/>
      <c r="F13" s="107">
        <f>VLOOKUP(Q5,U10:V50,2)</f>
        <v>9.0909090909090912E-2</v>
      </c>
      <c r="G13" s="96"/>
      <c r="H13" s="108"/>
      <c r="I13" s="96"/>
      <c r="J13" s="96"/>
      <c r="K13" s="97"/>
      <c r="L13" s="97"/>
      <c r="M13" s="97"/>
      <c r="N13" s="97">
        <v>2</v>
      </c>
      <c r="O13" s="97">
        <f t="shared" si="8"/>
        <v>0.5</v>
      </c>
      <c r="P13" s="97">
        <f t="shared" ref="P13:P51" si="11">P12+1</f>
        <v>4</v>
      </c>
      <c r="Q13" s="97">
        <f t="shared" si="9"/>
        <v>0</v>
      </c>
      <c r="R13" s="98">
        <f t="shared" si="4"/>
        <v>1</v>
      </c>
      <c r="S13" s="98">
        <f t="shared" si="5"/>
        <v>2</v>
      </c>
      <c r="T13" s="98">
        <f t="shared" si="0"/>
        <v>9.0909090909090912E-2</v>
      </c>
      <c r="U13" s="97">
        <v>3</v>
      </c>
      <c r="V13" s="97">
        <f t="shared" si="6"/>
        <v>9.0909090909090912E-2</v>
      </c>
      <c r="W13" s="97">
        <f t="shared" si="10"/>
        <v>6.0606060606060608E-2</v>
      </c>
      <c r="X13" s="97">
        <f t="shared" si="7"/>
        <v>9.0909090909090912E-2</v>
      </c>
      <c r="Y13" s="97">
        <f t="shared" si="1"/>
        <v>0</v>
      </c>
      <c r="Z13" s="97">
        <f t="shared" si="2"/>
        <v>0</v>
      </c>
      <c r="AA13" s="97">
        <f t="shared" si="3"/>
        <v>0</v>
      </c>
    </row>
    <row r="14" spans="2:41" x14ac:dyDescent="0.2">
      <c r="B14" s="97"/>
      <c r="C14" s="97"/>
      <c r="D14" s="97"/>
      <c r="E14" s="97"/>
      <c r="F14" s="97"/>
      <c r="G14" s="96"/>
      <c r="H14" s="96"/>
      <c r="I14" s="96"/>
      <c r="J14" s="96"/>
      <c r="K14" s="97"/>
      <c r="L14" s="97"/>
      <c r="M14" s="97"/>
      <c r="N14" s="97">
        <v>3</v>
      </c>
      <c r="O14" s="97">
        <f t="shared" si="8"/>
        <v>0</v>
      </c>
      <c r="P14" s="97">
        <f t="shared" si="11"/>
        <v>5</v>
      </c>
      <c r="Q14" s="97">
        <f t="shared" si="9"/>
        <v>0</v>
      </c>
      <c r="R14" s="98">
        <f t="shared" si="4"/>
        <v>1</v>
      </c>
      <c r="S14" s="98">
        <f t="shared" si="5"/>
        <v>2</v>
      </c>
      <c r="T14" s="98">
        <f t="shared" si="0"/>
        <v>0</v>
      </c>
      <c r="U14" s="97">
        <v>4</v>
      </c>
      <c r="V14" s="97">
        <f t="shared" si="6"/>
        <v>0</v>
      </c>
      <c r="W14" s="97">
        <f t="shared" si="10"/>
        <v>1.5151515151515152E-2</v>
      </c>
      <c r="X14" s="97">
        <f t="shared" si="7"/>
        <v>4.5454545454545456E-2</v>
      </c>
      <c r="Y14" s="97">
        <f t="shared" si="1"/>
        <v>0</v>
      </c>
      <c r="Z14" s="97">
        <f t="shared" si="2"/>
        <v>0</v>
      </c>
      <c r="AA14" s="97">
        <f t="shared" si="3"/>
        <v>0</v>
      </c>
    </row>
    <row r="15" spans="2:41" x14ac:dyDescent="0.2">
      <c r="B15" s="97"/>
      <c r="C15" s="97"/>
      <c r="D15" s="97"/>
      <c r="E15" s="97"/>
      <c r="F15" s="97"/>
      <c r="G15" s="96"/>
      <c r="H15" s="96"/>
      <c r="I15" s="96"/>
      <c r="J15" s="96"/>
      <c r="K15" s="97"/>
      <c r="L15" s="97"/>
      <c r="M15" s="97"/>
      <c r="N15" s="97">
        <v>4</v>
      </c>
      <c r="O15" s="97">
        <f t="shared" si="8"/>
        <v>0</v>
      </c>
      <c r="P15" s="97">
        <f t="shared" si="11"/>
        <v>6</v>
      </c>
      <c r="Q15" s="97">
        <f t="shared" si="9"/>
        <v>0</v>
      </c>
      <c r="R15" s="98">
        <f t="shared" si="4"/>
        <v>1</v>
      </c>
      <c r="S15" s="98">
        <f t="shared" si="5"/>
        <v>2</v>
      </c>
      <c r="T15" s="98">
        <f t="shared" si="0"/>
        <v>0</v>
      </c>
      <c r="U15" s="97">
        <v>5</v>
      </c>
      <c r="V15" s="97">
        <f t="shared" si="6"/>
        <v>0</v>
      </c>
      <c r="W15" s="97">
        <f t="shared" si="10"/>
        <v>3.0303030303030303E-3</v>
      </c>
      <c r="X15" s="97">
        <f t="shared" si="7"/>
        <v>2.2727272727272728E-2</v>
      </c>
      <c r="Y15" s="97">
        <f t="shared" si="1"/>
        <v>0</v>
      </c>
      <c r="Z15" s="97">
        <f t="shared" si="2"/>
        <v>0</v>
      </c>
      <c r="AA15" s="97">
        <f t="shared" si="3"/>
        <v>0</v>
      </c>
    </row>
    <row r="16" spans="2:41" x14ac:dyDescent="0.2">
      <c r="B16" s="97"/>
      <c r="C16" s="97"/>
      <c r="D16" s="97"/>
      <c r="E16" s="97"/>
      <c r="F16" s="97"/>
      <c r="G16" s="96"/>
      <c r="H16" s="96"/>
      <c r="I16" s="96"/>
      <c r="J16" s="96"/>
      <c r="K16" s="97"/>
      <c r="L16" s="97"/>
      <c r="M16" s="97"/>
      <c r="N16" s="97">
        <v>5</v>
      </c>
      <c r="O16" s="97">
        <f t="shared" si="8"/>
        <v>0</v>
      </c>
      <c r="P16" s="97">
        <f t="shared" si="11"/>
        <v>7</v>
      </c>
      <c r="Q16" s="97">
        <f t="shared" si="9"/>
        <v>0</v>
      </c>
      <c r="R16" s="98">
        <f t="shared" si="4"/>
        <v>1</v>
      </c>
      <c r="S16" s="98">
        <f t="shared" si="5"/>
        <v>2</v>
      </c>
      <c r="T16" s="98">
        <f t="shared" si="0"/>
        <v>0</v>
      </c>
      <c r="U16" s="97">
        <v>6</v>
      </c>
      <c r="V16" s="97">
        <f t="shared" si="6"/>
        <v>0</v>
      </c>
      <c r="W16" s="97">
        <f t="shared" si="10"/>
        <v>5.0505050505050505E-4</v>
      </c>
      <c r="X16" s="97">
        <f t="shared" si="7"/>
        <v>1.1363636363636364E-2</v>
      </c>
      <c r="Y16" s="97">
        <f t="shared" si="1"/>
        <v>0</v>
      </c>
      <c r="Z16" s="97">
        <f t="shared" si="2"/>
        <v>0</v>
      </c>
      <c r="AA16" s="97">
        <f t="shared" si="3"/>
        <v>0</v>
      </c>
    </row>
    <row r="17" spans="2:27" x14ac:dyDescent="0.2">
      <c r="B17" s="97"/>
      <c r="C17" s="97"/>
      <c r="D17" s="97"/>
      <c r="E17" s="97"/>
      <c r="F17" s="97"/>
      <c r="G17" s="96"/>
      <c r="H17" s="96"/>
      <c r="I17" s="96"/>
      <c r="J17" s="96"/>
      <c r="K17" s="97"/>
      <c r="L17" s="97"/>
      <c r="M17" s="97"/>
      <c r="N17" s="97">
        <v>6</v>
      </c>
      <c r="O17" s="97">
        <f t="shared" si="8"/>
        <v>0</v>
      </c>
      <c r="P17" s="97">
        <f t="shared" si="11"/>
        <v>8</v>
      </c>
      <c r="Q17" s="97">
        <f t="shared" si="9"/>
        <v>0</v>
      </c>
      <c r="R17" s="98">
        <f t="shared" si="4"/>
        <v>1</v>
      </c>
      <c r="S17" s="98">
        <f t="shared" si="5"/>
        <v>2</v>
      </c>
      <c r="T17" s="98">
        <f t="shared" si="0"/>
        <v>0</v>
      </c>
      <c r="U17" s="97">
        <v>7</v>
      </c>
      <c r="V17" s="97">
        <f t="shared" si="6"/>
        <v>0</v>
      </c>
      <c r="W17" s="97">
        <f t="shared" si="10"/>
        <v>7.215007215007215E-5</v>
      </c>
      <c r="X17" s="97">
        <f t="shared" si="7"/>
        <v>5.681818181818182E-3</v>
      </c>
      <c r="Y17" s="97">
        <f t="shared" si="1"/>
        <v>0</v>
      </c>
      <c r="Z17" s="97">
        <f t="shared" si="2"/>
        <v>0</v>
      </c>
      <c r="AA17" s="97">
        <f t="shared" si="3"/>
        <v>0</v>
      </c>
    </row>
    <row r="18" spans="2:27" x14ac:dyDescent="0.2">
      <c r="B18" s="97"/>
      <c r="C18" s="97"/>
      <c r="D18" s="97"/>
      <c r="E18" s="97"/>
      <c r="F18" s="97"/>
      <c r="G18" s="96"/>
      <c r="H18" s="96"/>
      <c r="I18" s="96"/>
      <c r="J18" s="108"/>
      <c r="K18" s="97"/>
      <c r="L18" s="97"/>
      <c r="M18" s="97"/>
      <c r="N18" s="97">
        <v>7</v>
      </c>
      <c r="O18" s="97">
        <f t="shared" si="8"/>
        <v>0</v>
      </c>
      <c r="P18" s="97">
        <f t="shared" si="11"/>
        <v>9</v>
      </c>
      <c r="Q18" s="97">
        <f t="shared" si="9"/>
        <v>0</v>
      </c>
      <c r="R18" s="98">
        <f t="shared" si="4"/>
        <v>1</v>
      </c>
      <c r="S18" s="98">
        <f t="shared" si="5"/>
        <v>2</v>
      </c>
      <c r="T18" s="98">
        <f t="shared" si="0"/>
        <v>0</v>
      </c>
      <c r="U18" s="97">
        <v>8</v>
      </c>
      <c r="V18" s="97">
        <f t="shared" si="6"/>
        <v>0</v>
      </c>
      <c r="W18" s="97">
        <f t="shared" si="10"/>
        <v>9.0187590187590188E-6</v>
      </c>
      <c r="X18" s="97">
        <f t="shared" si="7"/>
        <v>2.840909090909091E-3</v>
      </c>
      <c r="Y18" s="97">
        <f t="shared" si="1"/>
        <v>0</v>
      </c>
      <c r="Z18" s="97">
        <f t="shared" si="2"/>
        <v>0</v>
      </c>
      <c r="AA18" s="97">
        <f t="shared" si="3"/>
        <v>0</v>
      </c>
    </row>
    <row r="19" spans="2:27" ht="18" x14ac:dyDescent="0.25">
      <c r="B19" s="112"/>
      <c r="C19" s="97"/>
      <c r="D19" s="97"/>
      <c r="E19" s="95"/>
      <c r="F19" s="113"/>
      <c r="G19" s="97"/>
      <c r="H19" s="97"/>
      <c r="I19" s="97"/>
      <c r="J19" s="97"/>
      <c r="K19" s="97"/>
      <c r="L19" s="97"/>
      <c r="M19" s="97"/>
      <c r="N19" s="97">
        <v>8</v>
      </c>
      <c r="O19" s="97">
        <f t="shared" si="8"/>
        <v>0</v>
      </c>
      <c r="P19" s="97">
        <f t="shared" si="11"/>
        <v>10</v>
      </c>
      <c r="Q19" s="97">
        <f t="shared" si="9"/>
        <v>0</v>
      </c>
      <c r="R19" s="98">
        <f t="shared" si="4"/>
        <v>1</v>
      </c>
      <c r="S19" s="98">
        <f t="shared" si="5"/>
        <v>2</v>
      </c>
      <c r="T19" s="98">
        <f t="shared" si="0"/>
        <v>0</v>
      </c>
      <c r="U19" s="97">
        <v>9</v>
      </c>
      <c r="V19" s="97">
        <f t="shared" si="6"/>
        <v>0</v>
      </c>
      <c r="W19" s="97">
        <f t="shared" si="10"/>
        <v>1.0020843354176687E-6</v>
      </c>
      <c r="X19" s="97">
        <f t="shared" si="7"/>
        <v>1.4204545454545455E-3</v>
      </c>
      <c r="Y19" s="97">
        <f t="shared" si="1"/>
        <v>0</v>
      </c>
      <c r="Z19" s="97">
        <f t="shared" si="2"/>
        <v>0</v>
      </c>
      <c r="AA19" s="97">
        <f t="shared" si="3"/>
        <v>0</v>
      </c>
    </row>
    <row r="20" spans="2:27" ht="15.75" x14ac:dyDescent="0.25">
      <c r="B20" s="114"/>
      <c r="C20" s="97"/>
      <c r="D20" s="97"/>
      <c r="E20" s="95"/>
      <c r="F20" s="115"/>
      <c r="G20" s="116"/>
      <c r="H20" s="115"/>
      <c r="I20" s="97"/>
      <c r="J20" s="97"/>
      <c r="K20" s="97"/>
      <c r="L20" s="97"/>
      <c r="M20" s="97"/>
      <c r="N20" s="97">
        <v>9</v>
      </c>
      <c r="O20" s="97">
        <f t="shared" si="8"/>
        <v>0</v>
      </c>
      <c r="P20" s="97">
        <f t="shared" si="11"/>
        <v>11</v>
      </c>
      <c r="Q20" s="97">
        <f t="shared" si="9"/>
        <v>0</v>
      </c>
      <c r="R20" s="98">
        <f t="shared" si="4"/>
        <v>1</v>
      </c>
      <c r="S20" s="98">
        <f t="shared" si="5"/>
        <v>2</v>
      </c>
      <c r="T20" s="98">
        <f t="shared" si="0"/>
        <v>0</v>
      </c>
      <c r="U20" s="97">
        <v>10</v>
      </c>
      <c r="V20" s="97">
        <f t="shared" si="6"/>
        <v>0</v>
      </c>
      <c r="W20" s="97">
        <f t="shared" si="10"/>
        <v>1.0020843354176687E-7</v>
      </c>
      <c r="X20" s="97">
        <f t="shared" si="7"/>
        <v>7.1022727272727275E-4</v>
      </c>
      <c r="Y20" s="97">
        <f t="shared" si="1"/>
        <v>0</v>
      </c>
      <c r="Z20" s="97">
        <f t="shared" si="2"/>
        <v>0</v>
      </c>
      <c r="AA20" s="97">
        <f t="shared" si="3"/>
        <v>0</v>
      </c>
    </row>
    <row r="21" spans="2:27" ht="15.75" x14ac:dyDescent="0.25">
      <c r="B21" s="114"/>
      <c r="C21" s="97"/>
      <c r="D21" s="97"/>
      <c r="E21" s="95"/>
      <c r="F21" s="115"/>
      <c r="G21" s="97"/>
      <c r="H21" s="117"/>
      <c r="I21" s="97"/>
      <c r="J21" s="97"/>
      <c r="K21" s="97"/>
      <c r="L21" s="97"/>
      <c r="M21" s="97"/>
      <c r="N21" s="97">
        <v>10</v>
      </c>
      <c r="O21" s="97">
        <f t="shared" si="8"/>
        <v>0</v>
      </c>
      <c r="P21" s="97">
        <f t="shared" si="11"/>
        <v>12</v>
      </c>
      <c r="Q21" s="97">
        <f t="shared" si="9"/>
        <v>0</v>
      </c>
      <c r="R21" s="98">
        <f t="shared" si="4"/>
        <v>1</v>
      </c>
      <c r="S21" s="98">
        <f t="shared" si="5"/>
        <v>2</v>
      </c>
      <c r="T21" s="98">
        <f t="shared" si="0"/>
        <v>0</v>
      </c>
      <c r="U21" s="97">
        <v>11</v>
      </c>
      <c r="V21" s="97">
        <f t="shared" si="6"/>
        <v>0</v>
      </c>
      <c r="W21" s="97">
        <f t="shared" si="10"/>
        <v>9.1098575947060783E-9</v>
      </c>
      <c r="X21" s="97">
        <f t="shared" si="7"/>
        <v>3.5511363636363637E-4</v>
      </c>
      <c r="Y21" s="97">
        <f t="shared" si="1"/>
        <v>0</v>
      </c>
      <c r="Z21" s="97">
        <f t="shared" si="2"/>
        <v>0</v>
      </c>
      <c r="AA21" s="97">
        <f t="shared" si="3"/>
        <v>0</v>
      </c>
    </row>
    <row r="22" spans="2:27" ht="15.75" x14ac:dyDescent="0.25">
      <c r="B22" s="114"/>
      <c r="C22" s="97"/>
      <c r="D22" s="97"/>
      <c r="E22" s="95"/>
      <c r="F22" s="115"/>
      <c r="G22" s="97"/>
      <c r="H22" s="97"/>
      <c r="I22" s="97"/>
      <c r="J22" s="97"/>
      <c r="K22" s="97"/>
      <c r="L22" s="97"/>
      <c r="M22" s="97"/>
      <c r="N22" s="97">
        <v>11</v>
      </c>
      <c r="O22" s="97">
        <f t="shared" si="8"/>
        <v>0</v>
      </c>
      <c r="P22" s="97">
        <f t="shared" si="11"/>
        <v>13</v>
      </c>
      <c r="Q22" s="97">
        <f t="shared" si="9"/>
        <v>0</v>
      </c>
      <c r="R22" s="98">
        <f t="shared" si="4"/>
        <v>1</v>
      </c>
      <c r="S22" s="98">
        <f t="shared" si="5"/>
        <v>2</v>
      </c>
      <c r="T22" s="98">
        <f t="shared" si="0"/>
        <v>0</v>
      </c>
      <c r="U22" s="97">
        <v>12</v>
      </c>
      <c r="V22" s="97">
        <f t="shared" si="6"/>
        <v>0</v>
      </c>
      <c r="W22" s="97">
        <f t="shared" si="10"/>
        <v>7.5915479955883986E-10</v>
      </c>
      <c r="X22" s="97">
        <f t="shared" si="7"/>
        <v>1.7755681818181819E-4</v>
      </c>
      <c r="Y22" s="97">
        <f t="shared" si="1"/>
        <v>0</v>
      </c>
      <c r="Z22" s="97">
        <f t="shared" si="2"/>
        <v>0</v>
      </c>
      <c r="AA22" s="97">
        <f t="shared" si="3"/>
        <v>0</v>
      </c>
    </row>
    <row r="23" spans="2:27" ht="15.75" x14ac:dyDescent="0.25">
      <c r="B23" s="114"/>
      <c r="C23" s="95"/>
      <c r="D23" s="95"/>
      <c r="E23" s="95"/>
      <c r="F23" s="115"/>
      <c r="G23" s="95"/>
      <c r="H23" s="97"/>
      <c r="I23" s="97"/>
      <c r="J23" s="104"/>
      <c r="K23" s="97"/>
      <c r="L23" s="97"/>
      <c r="M23" s="97"/>
      <c r="N23" s="97">
        <v>12</v>
      </c>
      <c r="O23" s="97">
        <f t="shared" si="8"/>
        <v>0</v>
      </c>
      <c r="P23" s="97">
        <f t="shared" si="11"/>
        <v>14</v>
      </c>
      <c r="Q23" s="97">
        <f t="shared" si="9"/>
        <v>0</v>
      </c>
      <c r="R23" s="98">
        <f t="shared" si="4"/>
        <v>1</v>
      </c>
      <c r="S23" s="98">
        <f t="shared" si="5"/>
        <v>2</v>
      </c>
      <c r="T23" s="98">
        <f t="shared" si="0"/>
        <v>0</v>
      </c>
      <c r="U23" s="97">
        <v>13</v>
      </c>
      <c r="V23" s="97">
        <f t="shared" si="6"/>
        <v>0</v>
      </c>
      <c r="W23" s="97">
        <f t="shared" si="10"/>
        <v>5.8396523042987687E-11</v>
      </c>
      <c r="X23" s="97">
        <f t="shared" si="7"/>
        <v>8.8778409090909093E-5</v>
      </c>
      <c r="Y23" s="97">
        <f t="shared" si="1"/>
        <v>0</v>
      </c>
      <c r="Z23" s="97">
        <f t="shared" si="2"/>
        <v>0</v>
      </c>
      <c r="AA23" s="97">
        <f t="shared" si="3"/>
        <v>0</v>
      </c>
    </row>
    <row r="24" spans="2:27" ht="15.75" x14ac:dyDescent="0.25">
      <c r="B24" s="104"/>
      <c r="C24" s="97"/>
      <c r="D24" s="97"/>
      <c r="E24" s="97"/>
      <c r="F24" s="106"/>
      <c r="G24" s="97"/>
      <c r="H24" s="97"/>
      <c r="I24" s="97"/>
      <c r="J24" s="97"/>
      <c r="K24" s="97"/>
      <c r="L24" s="97"/>
      <c r="M24" s="97"/>
      <c r="N24" s="97">
        <v>13</v>
      </c>
      <c r="O24" s="97">
        <f t="shared" si="8"/>
        <v>0</v>
      </c>
      <c r="P24" s="97">
        <f t="shared" si="11"/>
        <v>15</v>
      </c>
      <c r="Q24" s="97">
        <f t="shared" si="9"/>
        <v>0</v>
      </c>
      <c r="R24" s="98">
        <f t="shared" si="4"/>
        <v>1</v>
      </c>
      <c r="S24" s="98">
        <f t="shared" si="5"/>
        <v>2</v>
      </c>
      <c r="T24" s="98">
        <f t="shared" si="0"/>
        <v>0</v>
      </c>
      <c r="U24" s="97">
        <v>14</v>
      </c>
      <c r="V24" s="97">
        <f t="shared" si="6"/>
        <v>0</v>
      </c>
      <c r="W24" s="97">
        <f t="shared" si="10"/>
        <v>4.1711802173562636E-12</v>
      </c>
      <c r="X24" s="97">
        <f t="shared" si="7"/>
        <v>4.4389204545454547E-5</v>
      </c>
      <c r="Y24" s="97">
        <f t="shared" si="1"/>
        <v>0</v>
      </c>
      <c r="Z24" s="97">
        <f t="shared" si="2"/>
        <v>0</v>
      </c>
      <c r="AA24" s="97">
        <f t="shared" si="3"/>
        <v>0</v>
      </c>
    </row>
    <row r="25" spans="2:27" ht="15.75" x14ac:dyDescent="0.25">
      <c r="B25" s="104"/>
      <c r="C25" s="97"/>
      <c r="D25" s="97"/>
      <c r="E25" s="97"/>
      <c r="F25" s="95"/>
      <c r="G25" s="97"/>
      <c r="H25" s="97"/>
      <c r="I25" s="97"/>
      <c r="J25" s="97"/>
      <c r="K25" s="97"/>
      <c r="L25" s="97"/>
      <c r="M25" s="97"/>
      <c r="N25" s="97">
        <v>14</v>
      </c>
      <c r="O25" s="97">
        <f t="shared" si="8"/>
        <v>0</v>
      </c>
      <c r="P25" s="97">
        <f t="shared" si="11"/>
        <v>16</v>
      </c>
      <c r="Q25" s="97">
        <f t="shared" si="9"/>
        <v>0</v>
      </c>
      <c r="R25" s="98">
        <f t="shared" si="4"/>
        <v>1</v>
      </c>
      <c r="S25" s="98">
        <f t="shared" si="5"/>
        <v>2</v>
      </c>
      <c r="T25" s="98">
        <f t="shared" si="0"/>
        <v>0</v>
      </c>
      <c r="U25" s="97">
        <v>15</v>
      </c>
      <c r="V25" s="97">
        <f t="shared" si="6"/>
        <v>0</v>
      </c>
      <c r="W25" s="97">
        <f t="shared" si="10"/>
        <v>2.7807868115708426E-13</v>
      </c>
      <c r="X25" s="97">
        <f t="shared" si="7"/>
        <v>2.2194602272727273E-5</v>
      </c>
      <c r="Y25" s="97">
        <f t="shared" si="1"/>
        <v>0</v>
      </c>
      <c r="Z25" s="97">
        <f t="shared" si="2"/>
        <v>0</v>
      </c>
      <c r="AA25" s="97">
        <f t="shared" si="3"/>
        <v>0</v>
      </c>
    </row>
    <row r="26" spans="2:27" ht="15.75" x14ac:dyDescent="0.25">
      <c r="B26" s="104"/>
      <c r="C26" s="97"/>
      <c r="D26" s="97"/>
      <c r="E26" s="97"/>
      <c r="F26" s="95"/>
      <c r="G26" s="97"/>
      <c r="H26" s="97"/>
      <c r="I26" s="97"/>
      <c r="J26" s="97"/>
      <c r="K26" s="97"/>
      <c r="L26" s="97"/>
      <c r="M26" s="97"/>
      <c r="N26" s="97">
        <v>15</v>
      </c>
      <c r="O26" s="97">
        <f t="shared" si="8"/>
        <v>0</v>
      </c>
      <c r="P26" s="97">
        <f t="shared" si="11"/>
        <v>17</v>
      </c>
      <c r="Q26" s="97">
        <f t="shared" si="9"/>
        <v>0</v>
      </c>
      <c r="R26" s="98">
        <f t="shared" si="4"/>
        <v>1</v>
      </c>
      <c r="S26" s="98">
        <f t="shared" si="5"/>
        <v>2</v>
      </c>
      <c r="T26" s="98">
        <f t="shared" si="0"/>
        <v>0</v>
      </c>
      <c r="U26" s="97">
        <v>16</v>
      </c>
      <c r="V26" s="97">
        <f t="shared" si="6"/>
        <v>0</v>
      </c>
      <c r="W26" s="97">
        <f t="shared" si="10"/>
        <v>1.7379917572317766E-14</v>
      </c>
      <c r="X26" s="97">
        <f t="shared" si="7"/>
        <v>1.1097301136363637E-5</v>
      </c>
      <c r="Y26" s="97">
        <f t="shared" si="1"/>
        <v>0</v>
      </c>
      <c r="Z26" s="97">
        <f t="shared" si="2"/>
        <v>0</v>
      </c>
      <c r="AA26" s="97">
        <f t="shared" si="3"/>
        <v>0</v>
      </c>
    </row>
    <row r="27" spans="2:27" ht="15.75" x14ac:dyDescent="0.25">
      <c r="B27" s="104"/>
      <c r="C27" s="97"/>
      <c r="D27" s="97"/>
      <c r="E27" s="97"/>
      <c r="F27" s="95"/>
      <c r="G27" s="97"/>
      <c r="H27" s="97"/>
      <c r="I27" s="97"/>
      <c r="J27" s="97"/>
      <c r="K27" s="97"/>
      <c r="L27" s="97"/>
      <c r="M27" s="97"/>
      <c r="N27" s="97">
        <v>16</v>
      </c>
      <c r="O27" s="97">
        <f t="shared" si="8"/>
        <v>0</v>
      </c>
      <c r="P27" s="97">
        <f t="shared" si="11"/>
        <v>18</v>
      </c>
      <c r="Q27" s="97">
        <f t="shared" si="9"/>
        <v>0</v>
      </c>
      <c r="R27" s="98">
        <f t="shared" si="4"/>
        <v>1</v>
      </c>
      <c r="S27" s="98">
        <f t="shared" si="5"/>
        <v>2</v>
      </c>
      <c r="T27" s="98">
        <f t="shared" si="0"/>
        <v>0</v>
      </c>
      <c r="U27" s="97">
        <v>17</v>
      </c>
      <c r="V27" s="97">
        <f t="shared" si="6"/>
        <v>0</v>
      </c>
      <c r="W27" s="97">
        <f t="shared" si="10"/>
        <v>1.0223480924892805E-15</v>
      </c>
      <c r="X27" s="97">
        <f t="shared" si="7"/>
        <v>5.5486505681818183E-6</v>
      </c>
      <c r="Y27" s="97">
        <f t="shared" si="1"/>
        <v>0</v>
      </c>
      <c r="Z27" s="97">
        <f t="shared" si="2"/>
        <v>0</v>
      </c>
      <c r="AA27" s="97">
        <f t="shared" si="3"/>
        <v>0</v>
      </c>
    </row>
    <row r="28" spans="2:27" ht="15.75" x14ac:dyDescent="0.25">
      <c r="B28" s="104"/>
      <c r="C28" s="97"/>
      <c r="D28" s="97"/>
      <c r="E28" s="97"/>
      <c r="F28" s="95"/>
      <c r="G28" s="97"/>
      <c r="H28" s="97"/>
      <c r="I28" s="97"/>
      <c r="J28" s="97"/>
      <c r="K28" s="97"/>
      <c r="L28" s="97"/>
      <c r="M28" s="97"/>
      <c r="N28" s="97">
        <v>17</v>
      </c>
      <c r="O28" s="97">
        <f t="shared" si="8"/>
        <v>0</v>
      </c>
      <c r="P28" s="97">
        <f t="shared" si="11"/>
        <v>19</v>
      </c>
      <c r="Q28" s="97">
        <f t="shared" si="9"/>
        <v>0</v>
      </c>
      <c r="R28" s="98">
        <f t="shared" si="4"/>
        <v>1</v>
      </c>
      <c r="S28" s="98">
        <f t="shared" si="5"/>
        <v>2</v>
      </c>
      <c r="T28" s="98">
        <f t="shared" si="0"/>
        <v>0</v>
      </c>
      <c r="U28" s="97">
        <v>18</v>
      </c>
      <c r="V28" s="97">
        <f t="shared" si="6"/>
        <v>0</v>
      </c>
      <c r="W28" s="97">
        <f t="shared" si="10"/>
        <v>5.6797116249404467E-17</v>
      </c>
      <c r="X28" s="97">
        <f t="shared" si="7"/>
        <v>2.7743252840909092E-6</v>
      </c>
      <c r="Y28" s="97">
        <f t="shared" si="1"/>
        <v>0</v>
      </c>
      <c r="Z28" s="97">
        <f t="shared" si="2"/>
        <v>0</v>
      </c>
      <c r="AA28" s="97">
        <f t="shared" si="3"/>
        <v>0</v>
      </c>
    </row>
    <row r="29" spans="2:27" ht="15.75" x14ac:dyDescent="0.25">
      <c r="B29" s="104"/>
      <c r="C29" s="97"/>
      <c r="D29" s="97"/>
      <c r="E29" s="97"/>
      <c r="F29" s="95"/>
      <c r="G29" s="97"/>
      <c r="H29" s="97"/>
      <c r="I29" s="97"/>
      <c r="J29" s="97"/>
      <c r="K29" s="97"/>
      <c r="L29" s="97"/>
      <c r="M29" s="97"/>
      <c r="N29" s="97">
        <v>18</v>
      </c>
      <c r="O29" s="97">
        <f t="shared" si="8"/>
        <v>0</v>
      </c>
      <c r="P29" s="97">
        <f t="shared" si="11"/>
        <v>20</v>
      </c>
      <c r="Q29" s="97">
        <f t="shared" si="9"/>
        <v>0</v>
      </c>
      <c r="R29" s="98">
        <f t="shared" si="4"/>
        <v>1</v>
      </c>
      <c r="S29" s="98">
        <f t="shared" si="5"/>
        <v>2</v>
      </c>
      <c r="T29" s="98">
        <f t="shared" si="0"/>
        <v>0</v>
      </c>
      <c r="U29" s="97">
        <v>19</v>
      </c>
      <c r="V29" s="97">
        <f t="shared" si="6"/>
        <v>0</v>
      </c>
      <c r="W29" s="97">
        <f t="shared" si="10"/>
        <v>2.9893219078633928E-18</v>
      </c>
      <c r="X29" s="97">
        <f t="shared" si="7"/>
        <v>1.3871626420454546E-6</v>
      </c>
      <c r="Y29" s="97">
        <f t="shared" si="1"/>
        <v>0</v>
      </c>
      <c r="Z29" s="97">
        <f t="shared" si="2"/>
        <v>0</v>
      </c>
      <c r="AA29" s="97">
        <f t="shared" si="3"/>
        <v>0</v>
      </c>
    </row>
    <row r="30" spans="2:27" ht="15.75" x14ac:dyDescent="0.25">
      <c r="B30" s="104"/>
      <c r="C30" s="97"/>
      <c r="D30" s="97"/>
      <c r="E30" s="97"/>
      <c r="F30" s="95"/>
      <c r="G30" s="97"/>
      <c r="H30" s="97"/>
      <c r="I30" s="97"/>
      <c r="J30" s="97"/>
      <c r="K30" s="97"/>
      <c r="L30" s="97"/>
      <c r="M30" s="97"/>
      <c r="N30" s="97">
        <v>19</v>
      </c>
      <c r="O30" s="97">
        <f t="shared" si="8"/>
        <v>0</v>
      </c>
      <c r="P30" s="97">
        <f t="shared" si="11"/>
        <v>21</v>
      </c>
      <c r="Q30" s="97">
        <f t="shared" si="9"/>
        <v>0</v>
      </c>
      <c r="R30" s="98">
        <f t="shared" si="4"/>
        <v>1</v>
      </c>
      <c r="S30" s="98">
        <f t="shared" si="5"/>
        <v>2</v>
      </c>
      <c r="T30" s="98">
        <f t="shared" si="0"/>
        <v>0</v>
      </c>
      <c r="U30" s="97">
        <v>20</v>
      </c>
      <c r="V30" s="97">
        <f t="shared" si="6"/>
        <v>0</v>
      </c>
      <c r="W30" s="97">
        <f t="shared" si="10"/>
        <v>1.4946609539316965E-19</v>
      </c>
      <c r="X30" s="97">
        <f t="shared" si="7"/>
        <v>6.9358132102272729E-7</v>
      </c>
      <c r="Y30" s="97">
        <f t="shared" si="1"/>
        <v>0</v>
      </c>
      <c r="Z30" s="97">
        <f t="shared" si="2"/>
        <v>0</v>
      </c>
      <c r="AA30" s="97">
        <f t="shared" si="3"/>
        <v>0</v>
      </c>
    </row>
    <row r="31" spans="2:27" x14ac:dyDescent="0.2">
      <c r="B31" s="97"/>
      <c r="C31" s="97"/>
      <c r="D31" s="97"/>
      <c r="E31" s="97"/>
      <c r="F31" s="97"/>
      <c r="G31" s="97"/>
      <c r="H31" s="97"/>
      <c r="I31" s="97"/>
      <c r="J31" s="97"/>
      <c r="K31" s="104"/>
      <c r="L31" s="97"/>
      <c r="M31" s="97"/>
      <c r="N31" s="97">
        <v>20</v>
      </c>
      <c r="O31" s="97">
        <f t="shared" si="8"/>
        <v>0</v>
      </c>
      <c r="P31" s="97">
        <f t="shared" si="11"/>
        <v>22</v>
      </c>
      <c r="Q31" s="97">
        <f t="shared" si="9"/>
        <v>0</v>
      </c>
      <c r="R31" s="98">
        <f t="shared" si="4"/>
        <v>1</v>
      </c>
      <c r="S31" s="98">
        <f t="shared" si="5"/>
        <v>2</v>
      </c>
      <c r="T31" s="98">
        <f t="shared" si="0"/>
        <v>0</v>
      </c>
      <c r="U31" s="97">
        <v>21</v>
      </c>
      <c r="V31" s="97">
        <f t="shared" si="6"/>
        <v>0</v>
      </c>
      <c r="W31" s="97">
        <f t="shared" si="10"/>
        <v>7.1174331139604593E-21</v>
      </c>
      <c r="X31" s="97">
        <f t="shared" si="7"/>
        <v>3.4679066051136365E-7</v>
      </c>
      <c r="Y31" s="97">
        <f t="shared" si="1"/>
        <v>0</v>
      </c>
      <c r="Z31" s="97">
        <f t="shared" si="2"/>
        <v>0</v>
      </c>
      <c r="AA31" s="97">
        <f t="shared" si="3"/>
        <v>0</v>
      </c>
    </row>
    <row r="32" spans="2:27" x14ac:dyDescent="0.2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>
        <v>21</v>
      </c>
      <c r="O32" s="97">
        <f t="shared" si="8"/>
        <v>0</v>
      </c>
      <c r="P32" s="97">
        <f t="shared" si="11"/>
        <v>23</v>
      </c>
      <c r="Q32" s="97">
        <f t="shared" si="9"/>
        <v>0</v>
      </c>
      <c r="R32" s="98">
        <f t="shared" si="4"/>
        <v>1</v>
      </c>
      <c r="S32" s="98">
        <f t="shared" si="5"/>
        <v>2</v>
      </c>
      <c r="T32" s="98">
        <f t="shared" si="0"/>
        <v>0</v>
      </c>
      <c r="U32" s="97">
        <v>22</v>
      </c>
      <c r="V32" s="97">
        <f t="shared" si="6"/>
        <v>0</v>
      </c>
      <c r="W32" s="97">
        <f t="shared" si="10"/>
        <v>3.2351968699820268E-22</v>
      </c>
      <c r="X32" s="97">
        <f t="shared" si="7"/>
        <v>1.7339533025568182E-7</v>
      </c>
      <c r="Y32" s="97">
        <f t="shared" si="1"/>
        <v>0</v>
      </c>
      <c r="Z32" s="97">
        <f t="shared" si="2"/>
        <v>0</v>
      </c>
      <c r="AA32" s="97">
        <f t="shared" si="3"/>
        <v>0</v>
      </c>
    </row>
    <row r="33" spans="2:27" x14ac:dyDescent="0.2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>
        <v>22</v>
      </c>
      <c r="O33" s="97">
        <f t="shared" si="8"/>
        <v>0</v>
      </c>
      <c r="P33" s="97">
        <f t="shared" si="11"/>
        <v>24</v>
      </c>
      <c r="Q33" s="97">
        <f t="shared" si="9"/>
        <v>0</v>
      </c>
      <c r="R33" s="98">
        <f t="shared" si="4"/>
        <v>1</v>
      </c>
      <c r="S33" s="98">
        <f t="shared" si="5"/>
        <v>2</v>
      </c>
      <c r="T33" s="98">
        <f t="shared" si="0"/>
        <v>0</v>
      </c>
      <c r="U33" s="97">
        <v>23</v>
      </c>
      <c r="V33" s="97">
        <f t="shared" si="6"/>
        <v>0</v>
      </c>
      <c r="W33" s="97">
        <f t="shared" si="10"/>
        <v>1.4066073347747944E-23</v>
      </c>
      <c r="X33" s="97">
        <f t="shared" si="7"/>
        <v>8.6697665127840911E-8</v>
      </c>
      <c r="Y33" s="97">
        <f t="shared" si="1"/>
        <v>0</v>
      </c>
      <c r="Z33" s="97">
        <f t="shared" si="2"/>
        <v>0</v>
      </c>
      <c r="AA33" s="97">
        <f t="shared" si="3"/>
        <v>0</v>
      </c>
    </row>
    <row r="34" spans="2:27" x14ac:dyDescent="0.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>
        <v>23</v>
      </c>
      <c r="O34" s="97">
        <f t="shared" si="8"/>
        <v>0</v>
      </c>
      <c r="P34" s="97">
        <f t="shared" si="11"/>
        <v>25</v>
      </c>
      <c r="Q34" s="97">
        <f t="shared" si="9"/>
        <v>0</v>
      </c>
      <c r="R34" s="98">
        <f t="shared" si="4"/>
        <v>1</v>
      </c>
      <c r="S34" s="98">
        <f t="shared" si="5"/>
        <v>2</v>
      </c>
      <c r="T34" s="98">
        <f t="shared" si="0"/>
        <v>0</v>
      </c>
      <c r="U34" s="97">
        <v>24</v>
      </c>
      <c r="V34" s="97">
        <f t="shared" si="6"/>
        <v>0</v>
      </c>
      <c r="W34" s="97">
        <f t="shared" si="10"/>
        <v>5.8608638948949762E-25</v>
      </c>
      <c r="X34" s="97">
        <f t="shared" si="7"/>
        <v>4.3348832563920456E-8</v>
      </c>
      <c r="Y34" s="97">
        <f t="shared" si="1"/>
        <v>0</v>
      </c>
      <c r="Z34" s="97">
        <f t="shared" si="2"/>
        <v>0</v>
      </c>
      <c r="AA34" s="97">
        <f t="shared" si="3"/>
        <v>0</v>
      </c>
    </row>
    <row r="35" spans="2:27" x14ac:dyDescent="0.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>
        <v>24</v>
      </c>
      <c r="O35" s="97">
        <f t="shared" si="8"/>
        <v>0</v>
      </c>
      <c r="P35" s="97">
        <f t="shared" si="11"/>
        <v>26</v>
      </c>
      <c r="Q35" s="97">
        <f t="shared" si="9"/>
        <v>0</v>
      </c>
      <c r="R35" s="98">
        <f t="shared" si="4"/>
        <v>1</v>
      </c>
      <c r="S35" s="98">
        <f t="shared" si="5"/>
        <v>2</v>
      </c>
      <c r="T35" s="98">
        <f t="shared" si="0"/>
        <v>0</v>
      </c>
      <c r="U35" s="97">
        <v>25</v>
      </c>
      <c r="V35" s="97">
        <f t="shared" si="6"/>
        <v>0</v>
      </c>
      <c r="W35" s="97">
        <f t="shared" si="10"/>
        <v>2.3443455579579904E-26</v>
      </c>
      <c r="X35" s="97">
        <f t="shared" si="7"/>
        <v>2.1674416281960228E-8</v>
      </c>
      <c r="Y35" s="97">
        <f t="shared" si="1"/>
        <v>0</v>
      </c>
      <c r="Z35" s="97">
        <f t="shared" si="2"/>
        <v>0</v>
      </c>
      <c r="AA35" s="97">
        <f t="shared" si="3"/>
        <v>0</v>
      </c>
    </row>
    <row r="36" spans="2:27" x14ac:dyDescent="0.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25</v>
      </c>
      <c r="O36" s="97">
        <f t="shared" si="8"/>
        <v>0</v>
      </c>
      <c r="P36" s="97">
        <f t="shared" si="11"/>
        <v>27</v>
      </c>
      <c r="Q36" s="97">
        <f t="shared" si="9"/>
        <v>0</v>
      </c>
      <c r="R36" s="98">
        <f t="shared" si="4"/>
        <v>1</v>
      </c>
      <c r="S36" s="98">
        <f t="shared" si="5"/>
        <v>2</v>
      </c>
      <c r="T36" s="98">
        <f t="shared" si="0"/>
        <v>0</v>
      </c>
      <c r="U36" s="97">
        <v>26</v>
      </c>
      <c r="V36" s="97">
        <f t="shared" si="6"/>
        <v>0</v>
      </c>
      <c r="W36" s="97">
        <f t="shared" si="10"/>
        <v>9.0167136844538088E-28</v>
      </c>
      <c r="X36" s="97">
        <f t="shared" si="7"/>
        <v>1.0837208140980114E-8</v>
      </c>
      <c r="Y36" s="97">
        <f t="shared" si="1"/>
        <v>0</v>
      </c>
      <c r="Z36" s="97">
        <f t="shared" si="2"/>
        <v>0</v>
      </c>
      <c r="AA36" s="97">
        <f t="shared" si="3"/>
        <v>0</v>
      </c>
    </row>
    <row r="37" spans="2:27" x14ac:dyDescent="0.2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>
        <v>26</v>
      </c>
      <c r="O37" s="97">
        <f t="shared" si="8"/>
        <v>0</v>
      </c>
      <c r="P37" s="97">
        <f t="shared" si="11"/>
        <v>28</v>
      </c>
      <c r="Q37" s="97">
        <f t="shared" si="9"/>
        <v>0</v>
      </c>
      <c r="R37" s="98">
        <f t="shared" si="4"/>
        <v>1</v>
      </c>
      <c r="S37" s="98">
        <f t="shared" si="5"/>
        <v>2</v>
      </c>
      <c r="T37" s="98">
        <f t="shared" si="0"/>
        <v>0</v>
      </c>
      <c r="U37" s="97">
        <v>27</v>
      </c>
      <c r="V37" s="97">
        <f t="shared" si="6"/>
        <v>0</v>
      </c>
      <c r="W37" s="97">
        <f t="shared" si="10"/>
        <v>3.3395235868347443E-29</v>
      </c>
      <c r="X37" s="97">
        <f t="shared" si="7"/>
        <v>5.418604070490057E-9</v>
      </c>
      <c r="Y37" s="97">
        <f t="shared" si="1"/>
        <v>0</v>
      </c>
      <c r="Z37" s="97">
        <f t="shared" si="2"/>
        <v>0</v>
      </c>
      <c r="AA37" s="97">
        <f t="shared" si="3"/>
        <v>0</v>
      </c>
    </row>
    <row r="38" spans="2:27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>
        <v>27</v>
      </c>
      <c r="O38" s="97">
        <f t="shared" si="8"/>
        <v>0</v>
      </c>
      <c r="P38" s="97">
        <f t="shared" si="11"/>
        <v>29</v>
      </c>
      <c r="Q38" s="97">
        <f t="shared" si="9"/>
        <v>0</v>
      </c>
      <c r="R38" s="98">
        <f t="shared" si="4"/>
        <v>1</v>
      </c>
      <c r="S38" s="98">
        <f t="shared" si="5"/>
        <v>2</v>
      </c>
      <c r="T38" s="98">
        <f t="shared" si="0"/>
        <v>0</v>
      </c>
      <c r="U38" s="97">
        <v>28</v>
      </c>
      <c r="V38" s="97">
        <f t="shared" si="6"/>
        <v>0</v>
      </c>
      <c r="W38" s="97">
        <f t="shared" si="10"/>
        <v>1.1926869952981229E-30</v>
      </c>
      <c r="X38" s="97">
        <f t="shared" si="7"/>
        <v>2.7093020352450285E-9</v>
      </c>
      <c r="Y38" s="97">
        <f t="shared" si="1"/>
        <v>0</v>
      </c>
      <c r="Z38" s="97">
        <f t="shared" si="2"/>
        <v>0</v>
      </c>
      <c r="AA38" s="97">
        <f t="shared" si="3"/>
        <v>0</v>
      </c>
    </row>
    <row r="39" spans="2:27" x14ac:dyDescent="0.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>
        <v>28</v>
      </c>
      <c r="O39" s="97">
        <f t="shared" si="8"/>
        <v>0</v>
      </c>
      <c r="P39" s="97">
        <f t="shared" si="11"/>
        <v>30</v>
      </c>
      <c r="Q39" s="97">
        <f t="shared" si="9"/>
        <v>0</v>
      </c>
      <c r="R39" s="98">
        <f t="shared" si="4"/>
        <v>1</v>
      </c>
      <c r="S39" s="98">
        <f t="shared" si="5"/>
        <v>2</v>
      </c>
      <c r="T39" s="98">
        <f t="shared" si="0"/>
        <v>0</v>
      </c>
      <c r="U39" s="97">
        <v>29</v>
      </c>
      <c r="V39" s="97">
        <f t="shared" si="6"/>
        <v>0</v>
      </c>
      <c r="W39" s="97">
        <f t="shared" si="10"/>
        <v>4.1127137768900794E-32</v>
      </c>
      <c r="X39" s="97">
        <f t="shared" si="7"/>
        <v>1.3546510176225142E-9</v>
      </c>
      <c r="Y39" s="97">
        <f t="shared" si="1"/>
        <v>0</v>
      </c>
      <c r="Z39" s="97">
        <f t="shared" si="2"/>
        <v>0</v>
      </c>
      <c r="AA39" s="97">
        <f t="shared" si="3"/>
        <v>0</v>
      </c>
    </row>
    <row r="40" spans="2:27" x14ac:dyDescent="0.2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>
        <v>29</v>
      </c>
      <c r="O40" s="97">
        <f t="shared" si="8"/>
        <v>0</v>
      </c>
      <c r="P40" s="97">
        <f t="shared" si="11"/>
        <v>31</v>
      </c>
      <c r="Q40" s="97">
        <f t="shared" si="9"/>
        <v>0</v>
      </c>
      <c r="R40" s="98">
        <f t="shared" si="4"/>
        <v>1</v>
      </c>
      <c r="S40" s="98">
        <f t="shared" si="5"/>
        <v>2</v>
      </c>
      <c r="T40" s="98">
        <f t="shared" si="0"/>
        <v>0</v>
      </c>
      <c r="U40" s="97">
        <v>30</v>
      </c>
      <c r="V40" s="97">
        <f t="shared" si="6"/>
        <v>0</v>
      </c>
      <c r="W40" s="97">
        <f t="shared" si="10"/>
        <v>1.3709045922966932E-33</v>
      </c>
      <c r="X40" s="97">
        <f t="shared" si="7"/>
        <v>6.7732550881125712E-10</v>
      </c>
      <c r="Y40" s="97">
        <f t="shared" si="1"/>
        <v>0</v>
      </c>
      <c r="Z40" s="97">
        <f t="shared" si="2"/>
        <v>0</v>
      </c>
      <c r="AA40" s="97">
        <f t="shared" si="3"/>
        <v>0</v>
      </c>
    </row>
    <row r="41" spans="2:27" x14ac:dyDescent="0.2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>
        <v>30</v>
      </c>
      <c r="O41" s="97">
        <f t="shared" si="8"/>
        <v>0</v>
      </c>
      <c r="P41" s="97">
        <f t="shared" si="11"/>
        <v>32</v>
      </c>
      <c r="Q41" s="97">
        <f t="shared" si="9"/>
        <v>0</v>
      </c>
      <c r="R41" s="98">
        <f t="shared" si="4"/>
        <v>1</v>
      </c>
      <c r="S41" s="98">
        <f t="shared" si="5"/>
        <v>2</v>
      </c>
      <c r="T41" s="98">
        <f t="shared" si="0"/>
        <v>0</v>
      </c>
      <c r="U41" s="97">
        <v>31</v>
      </c>
      <c r="V41" s="97">
        <f t="shared" si="6"/>
        <v>0</v>
      </c>
      <c r="W41" s="97">
        <f t="shared" si="10"/>
        <v>4.4222728783764297E-35</v>
      </c>
      <c r="X41" s="97">
        <f t="shared" si="7"/>
        <v>3.3866275440562856E-10</v>
      </c>
      <c r="Y41" s="97">
        <f t="shared" si="1"/>
        <v>0</v>
      </c>
      <c r="Z41" s="97">
        <f t="shared" si="2"/>
        <v>0</v>
      </c>
      <c r="AA41" s="97">
        <f t="shared" si="3"/>
        <v>0</v>
      </c>
    </row>
    <row r="42" spans="2:27" x14ac:dyDescent="0.2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>
        <v>31</v>
      </c>
      <c r="O42" s="97">
        <f t="shared" si="8"/>
        <v>0</v>
      </c>
      <c r="P42" s="97">
        <f t="shared" si="11"/>
        <v>33</v>
      </c>
      <c r="Q42" s="97">
        <f t="shared" si="9"/>
        <v>0</v>
      </c>
      <c r="R42" s="98">
        <f t="shared" si="4"/>
        <v>1</v>
      </c>
      <c r="S42" s="98">
        <f t="shared" si="5"/>
        <v>2</v>
      </c>
      <c r="T42" s="98">
        <f t="shared" si="0"/>
        <v>0</v>
      </c>
      <c r="U42" s="97">
        <v>32</v>
      </c>
      <c r="V42" s="97">
        <f t="shared" si="6"/>
        <v>0</v>
      </c>
      <c r="W42" s="97">
        <f t="shared" si="10"/>
        <v>1.3819602744926343E-36</v>
      </c>
      <c r="X42" s="97">
        <f t="shared" si="7"/>
        <v>1.6933137720281428E-10</v>
      </c>
      <c r="Y42" s="97">
        <f t="shared" si="1"/>
        <v>0</v>
      </c>
      <c r="Z42" s="97">
        <f t="shared" si="2"/>
        <v>0</v>
      </c>
      <c r="AA42" s="97">
        <f t="shared" si="3"/>
        <v>0</v>
      </c>
    </row>
    <row r="43" spans="2:27" x14ac:dyDescent="0.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>
        <v>32</v>
      </c>
      <c r="O43" s="97">
        <f t="shared" si="8"/>
        <v>0</v>
      </c>
      <c r="P43" s="97">
        <f t="shared" si="11"/>
        <v>34</v>
      </c>
      <c r="Q43" s="97">
        <f t="shared" si="9"/>
        <v>0</v>
      </c>
      <c r="R43" s="98">
        <f t="shared" si="4"/>
        <v>1</v>
      </c>
      <c r="S43" s="98">
        <f t="shared" si="5"/>
        <v>2</v>
      </c>
      <c r="T43" s="98">
        <f t="shared" si="0"/>
        <v>0</v>
      </c>
      <c r="U43" s="97">
        <v>33</v>
      </c>
      <c r="V43" s="97">
        <f t="shared" si="6"/>
        <v>0</v>
      </c>
      <c r="W43" s="97">
        <f t="shared" si="10"/>
        <v>4.1877584075534374E-38</v>
      </c>
      <c r="X43" s="97">
        <f t="shared" si="7"/>
        <v>8.466568860140714E-11</v>
      </c>
      <c r="Y43" s="97">
        <f t="shared" si="1"/>
        <v>0</v>
      </c>
      <c r="Z43" s="97">
        <f t="shared" si="2"/>
        <v>0</v>
      </c>
      <c r="AA43" s="97">
        <f t="shared" si="3"/>
        <v>0</v>
      </c>
    </row>
    <row r="44" spans="2:27" x14ac:dyDescent="0.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>
        <v>33</v>
      </c>
      <c r="O44" s="97">
        <f t="shared" si="8"/>
        <v>0</v>
      </c>
      <c r="P44" s="97">
        <f t="shared" si="11"/>
        <v>35</v>
      </c>
      <c r="Q44" s="97">
        <f t="shared" si="9"/>
        <v>0</v>
      </c>
      <c r="R44" s="98">
        <f t="shared" si="4"/>
        <v>1</v>
      </c>
      <c r="S44" s="98">
        <f t="shared" si="5"/>
        <v>2</v>
      </c>
      <c r="T44" s="98">
        <f t="shared" si="0"/>
        <v>0</v>
      </c>
      <c r="U44" s="97">
        <v>34</v>
      </c>
      <c r="V44" s="97">
        <f t="shared" si="6"/>
        <v>0</v>
      </c>
      <c r="W44" s="97">
        <f t="shared" si="10"/>
        <v>1.2316936492804228E-39</v>
      </c>
      <c r="X44" s="97">
        <f t="shared" si="7"/>
        <v>4.233284430070357E-11</v>
      </c>
      <c r="Y44" s="97">
        <f t="shared" si="1"/>
        <v>0</v>
      </c>
      <c r="Z44" s="97">
        <f t="shared" si="2"/>
        <v>0</v>
      </c>
      <c r="AA44" s="97">
        <f t="shared" si="3"/>
        <v>0</v>
      </c>
    </row>
    <row r="45" spans="2:27" x14ac:dyDescent="0.2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>
        <v>34</v>
      </c>
      <c r="O45" s="97">
        <f t="shared" si="8"/>
        <v>0</v>
      </c>
      <c r="P45" s="97">
        <f t="shared" si="11"/>
        <v>36</v>
      </c>
      <c r="Q45" s="97">
        <f t="shared" si="9"/>
        <v>0</v>
      </c>
      <c r="R45" s="98">
        <f t="shared" si="4"/>
        <v>1</v>
      </c>
      <c r="S45" s="98">
        <f t="shared" si="5"/>
        <v>2</v>
      </c>
      <c r="T45" s="98">
        <f t="shared" si="0"/>
        <v>0</v>
      </c>
      <c r="U45" s="97">
        <v>35</v>
      </c>
      <c r="V45" s="97">
        <f t="shared" si="6"/>
        <v>0</v>
      </c>
      <c r="W45" s="97">
        <f t="shared" si="10"/>
        <v>3.5191247122297795E-41</v>
      </c>
      <c r="X45" s="97">
        <f t="shared" si="7"/>
        <v>2.1166422150351785E-11</v>
      </c>
      <c r="Y45" s="97">
        <f t="shared" si="1"/>
        <v>0</v>
      </c>
      <c r="Z45" s="97">
        <f t="shared" si="2"/>
        <v>0</v>
      </c>
      <c r="AA45" s="97">
        <f t="shared" si="3"/>
        <v>0</v>
      </c>
    </row>
    <row r="46" spans="2:27" x14ac:dyDescent="0.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>
        <v>35</v>
      </c>
      <c r="O46" s="97">
        <f t="shared" si="8"/>
        <v>0</v>
      </c>
      <c r="P46" s="97">
        <f t="shared" si="11"/>
        <v>37</v>
      </c>
      <c r="Q46" s="97">
        <f t="shared" si="9"/>
        <v>0</v>
      </c>
      <c r="R46" s="98">
        <f t="shared" si="4"/>
        <v>1</v>
      </c>
      <c r="S46" s="98">
        <f t="shared" si="5"/>
        <v>2</v>
      </c>
      <c r="T46" s="98">
        <f t="shared" si="0"/>
        <v>0</v>
      </c>
      <c r="U46" s="97">
        <v>36</v>
      </c>
      <c r="V46" s="97">
        <f t="shared" si="6"/>
        <v>0</v>
      </c>
      <c r="W46" s="97">
        <f t="shared" si="10"/>
        <v>9.7753464228604989E-43</v>
      </c>
      <c r="X46" s="97">
        <f t="shared" si="7"/>
        <v>1.0583211075175893E-11</v>
      </c>
      <c r="Y46" s="97">
        <f t="shared" si="1"/>
        <v>0</v>
      </c>
      <c r="Z46" s="97">
        <f t="shared" si="2"/>
        <v>0</v>
      </c>
      <c r="AA46" s="97">
        <f t="shared" si="3"/>
        <v>0</v>
      </c>
    </row>
    <row r="47" spans="2:27" x14ac:dyDescent="0.2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>
        <v>36</v>
      </c>
      <c r="O47" s="97">
        <f t="shared" si="8"/>
        <v>0</v>
      </c>
      <c r="P47" s="97">
        <f t="shared" si="11"/>
        <v>38</v>
      </c>
      <c r="Q47" s="97">
        <f t="shared" si="9"/>
        <v>0</v>
      </c>
      <c r="R47" s="98">
        <f t="shared" si="4"/>
        <v>1</v>
      </c>
      <c r="S47" s="98">
        <f t="shared" si="5"/>
        <v>2</v>
      </c>
      <c r="T47" s="98">
        <f t="shared" si="0"/>
        <v>0</v>
      </c>
      <c r="U47" s="97">
        <v>37</v>
      </c>
      <c r="V47" s="97">
        <f t="shared" si="6"/>
        <v>0</v>
      </c>
      <c r="W47" s="97">
        <f t="shared" si="10"/>
        <v>2.6419855196920268E-44</v>
      </c>
      <c r="X47" s="97">
        <f t="shared" si="7"/>
        <v>5.2916055375879463E-12</v>
      </c>
      <c r="Y47" s="97">
        <f t="shared" si="1"/>
        <v>0</v>
      </c>
      <c r="Z47" s="97">
        <f t="shared" si="2"/>
        <v>0</v>
      </c>
      <c r="AA47" s="97">
        <f t="shared" si="3"/>
        <v>0</v>
      </c>
    </row>
    <row r="48" spans="2:27" x14ac:dyDescent="0.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>
        <v>37</v>
      </c>
      <c r="O48" s="97">
        <f t="shared" si="8"/>
        <v>0</v>
      </c>
      <c r="P48" s="97">
        <f t="shared" si="11"/>
        <v>39</v>
      </c>
      <c r="Q48" s="97">
        <f t="shared" si="9"/>
        <v>0</v>
      </c>
      <c r="R48" s="98">
        <f t="shared" si="4"/>
        <v>1</v>
      </c>
      <c r="S48" s="98">
        <f t="shared" si="5"/>
        <v>2</v>
      </c>
      <c r="T48" s="98">
        <f t="shared" si="0"/>
        <v>0</v>
      </c>
      <c r="U48" s="97">
        <v>38</v>
      </c>
      <c r="V48" s="97">
        <f t="shared" si="6"/>
        <v>0</v>
      </c>
      <c r="W48" s="97">
        <f t="shared" si="10"/>
        <v>6.9525934728737547E-46</v>
      </c>
      <c r="X48" s="97">
        <f t="shared" si="7"/>
        <v>2.6458027687939731E-12</v>
      </c>
      <c r="Y48" s="97">
        <f t="shared" si="1"/>
        <v>0</v>
      </c>
      <c r="Z48" s="97">
        <f t="shared" si="2"/>
        <v>0</v>
      </c>
      <c r="AA48" s="97">
        <f t="shared" si="3"/>
        <v>0</v>
      </c>
    </row>
    <row r="49" spans="2:27" x14ac:dyDescent="0.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>
        <v>38</v>
      </c>
      <c r="O49" s="97">
        <f t="shared" si="8"/>
        <v>0</v>
      </c>
      <c r="P49" s="97">
        <f t="shared" si="11"/>
        <v>40</v>
      </c>
      <c r="Q49" s="97">
        <f t="shared" si="9"/>
        <v>0</v>
      </c>
      <c r="R49" s="98">
        <f t="shared" si="4"/>
        <v>1</v>
      </c>
      <c r="S49" s="98">
        <f t="shared" si="5"/>
        <v>2</v>
      </c>
      <c r="T49" s="98">
        <f t="shared" si="0"/>
        <v>0</v>
      </c>
      <c r="U49" s="97">
        <v>39</v>
      </c>
      <c r="V49" s="97">
        <f t="shared" si="6"/>
        <v>0</v>
      </c>
      <c r="W49" s="97">
        <f t="shared" si="10"/>
        <v>1.7827162750958344E-47</v>
      </c>
      <c r="X49" s="97">
        <f t="shared" si="7"/>
        <v>1.3229013843969866E-12</v>
      </c>
      <c r="Y49" s="97">
        <f t="shared" si="1"/>
        <v>0</v>
      </c>
      <c r="Z49" s="97">
        <f t="shared" si="2"/>
        <v>0</v>
      </c>
      <c r="AA49" s="97">
        <f t="shared" si="3"/>
        <v>0</v>
      </c>
    </row>
    <row r="50" spans="2:27" x14ac:dyDescent="0.2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>
        <v>39</v>
      </c>
      <c r="O50" s="97">
        <f t="shared" si="8"/>
        <v>0</v>
      </c>
      <c r="P50" s="97">
        <f t="shared" si="11"/>
        <v>41</v>
      </c>
      <c r="Q50" s="97">
        <f t="shared" si="9"/>
        <v>0</v>
      </c>
      <c r="R50" s="98">
        <f t="shared" si="4"/>
        <v>1</v>
      </c>
      <c r="S50" s="98">
        <f t="shared" si="5"/>
        <v>2</v>
      </c>
      <c r="T50" s="98">
        <f t="shared" si="0"/>
        <v>0</v>
      </c>
      <c r="U50" s="97">
        <v>40</v>
      </c>
      <c r="V50" s="97">
        <f t="shared" si="6"/>
        <v>0</v>
      </c>
      <c r="W50" s="97">
        <f t="shared" si="10"/>
        <v>4.4567906877395862E-49</v>
      </c>
      <c r="X50" s="97">
        <f t="shared" si="7"/>
        <v>6.6145069219849328E-13</v>
      </c>
      <c r="Y50" s="97">
        <f t="shared" si="1"/>
        <v>0</v>
      </c>
      <c r="Z50" s="97">
        <f t="shared" si="2"/>
        <v>0</v>
      </c>
      <c r="AA50" s="97">
        <f t="shared" si="3"/>
        <v>0</v>
      </c>
    </row>
    <row r="51" spans="2:27" x14ac:dyDescent="0.2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>
        <v>40</v>
      </c>
      <c r="O51" s="97">
        <f t="shared" si="8"/>
        <v>0</v>
      </c>
      <c r="P51" s="97">
        <f t="shared" si="11"/>
        <v>42</v>
      </c>
      <c r="Q51" s="97">
        <f t="shared" si="9"/>
        <v>0</v>
      </c>
      <c r="R51" s="98">
        <f t="shared" si="4"/>
        <v>1</v>
      </c>
      <c r="S51" s="98">
        <f t="shared" si="5"/>
        <v>2</v>
      </c>
      <c r="T51" s="97"/>
      <c r="U51" s="97"/>
      <c r="V51" s="97"/>
      <c r="W51" s="97"/>
      <c r="X51" s="97"/>
      <c r="Y51" s="97"/>
      <c r="Z51" s="97"/>
      <c r="AA51" s="97"/>
    </row>
    <row r="52" spans="2:27" x14ac:dyDescent="0.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8">
        <f t="shared" si="4"/>
        <v>1</v>
      </c>
      <c r="S52" s="98">
        <f t="shared" si="5"/>
        <v>2</v>
      </c>
      <c r="T52" s="97"/>
      <c r="U52" s="97"/>
      <c r="V52" s="97"/>
      <c r="W52" s="97"/>
      <c r="X52" s="97"/>
      <c r="Y52" s="97"/>
      <c r="Z52" s="97"/>
      <c r="AA52" s="97"/>
    </row>
    <row r="53" spans="2:27" x14ac:dyDescent="0.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>
        <f t="shared" si="4"/>
        <v>1</v>
      </c>
      <c r="S53" s="98">
        <f t="shared" si="5"/>
        <v>2</v>
      </c>
      <c r="T53" s="97"/>
      <c r="U53" s="97"/>
      <c r="V53" s="97"/>
      <c r="W53" s="97"/>
      <c r="X53" s="97"/>
      <c r="Y53" s="97"/>
      <c r="Z53" s="97"/>
      <c r="AA53" s="97"/>
    </row>
    <row r="54" spans="2:27" x14ac:dyDescent="0.2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8">
        <f t="shared" si="4"/>
        <v>1</v>
      </c>
      <c r="S54" s="98">
        <f t="shared" si="5"/>
        <v>2</v>
      </c>
      <c r="T54" s="97"/>
      <c r="U54" s="97"/>
      <c r="V54" s="97"/>
      <c r="W54" s="97"/>
      <c r="X54" s="97"/>
      <c r="Y54" s="97"/>
      <c r="Z54" s="97"/>
      <c r="AA54" s="97"/>
    </row>
    <row r="55" spans="2:27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8">
        <f t="shared" si="4"/>
        <v>1</v>
      </c>
      <c r="S55" s="98">
        <f t="shared" si="5"/>
        <v>2</v>
      </c>
      <c r="T55" s="97"/>
      <c r="U55" s="97"/>
      <c r="V55" s="97"/>
      <c r="W55" s="97"/>
      <c r="X55" s="97"/>
      <c r="Y55" s="97"/>
      <c r="Z55" s="97"/>
      <c r="AA55" s="97"/>
    </row>
    <row r="56" spans="2:27" x14ac:dyDescent="0.2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>
        <f t="shared" si="4"/>
        <v>1</v>
      </c>
      <c r="S56" s="98">
        <f t="shared" si="5"/>
        <v>2</v>
      </c>
      <c r="T56" s="97"/>
      <c r="U56" s="97"/>
      <c r="V56" s="97"/>
      <c r="W56" s="97"/>
      <c r="X56" s="97"/>
      <c r="Y56" s="97"/>
      <c r="Z56" s="97"/>
      <c r="AA56" s="97"/>
    </row>
    <row r="57" spans="2:27" x14ac:dyDescent="0.2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8">
        <f t="shared" si="4"/>
        <v>1</v>
      </c>
      <c r="S57" s="98">
        <f t="shared" si="5"/>
        <v>2</v>
      </c>
      <c r="T57" s="97"/>
      <c r="U57" s="97"/>
      <c r="V57" s="97"/>
      <c r="W57" s="97"/>
      <c r="X57" s="97"/>
      <c r="Y57" s="97"/>
      <c r="Z57" s="97"/>
      <c r="AA57" s="97"/>
    </row>
    <row r="58" spans="2:27" x14ac:dyDescent="0.2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8">
        <f t="shared" si="4"/>
        <v>1</v>
      </c>
      <c r="S58" s="98">
        <f t="shared" si="5"/>
        <v>2</v>
      </c>
      <c r="T58" s="97"/>
      <c r="U58" s="97"/>
      <c r="V58" s="97"/>
      <c r="W58" s="97"/>
      <c r="X58" s="97"/>
      <c r="Y58" s="97"/>
      <c r="Z58" s="97"/>
      <c r="AA58" s="97"/>
    </row>
    <row r="59" spans="2:27" x14ac:dyDescent="0.2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04"/>
      <c r="O59" s="97"/>
      <c r="P59" s="97"/>
      <c r="Q59" s="104"/>
      <c r="R59" s="97"/>
      <c r="S59" s="97"/>
      <c r="T59" s="97"/>
      <c r="U59" s="104"/>
      <c r="V59" s="97"/>
      <c r="W59" s="97"/>
      <c r="X59" s="97"/>
      <c r="Y59" s="97"/>
      <c r="Z59" s="97"/>
      <c r="AA59" s="97"/>
    </row>
    <row r="60" spans="2:27" x14ac:dyDescent="0.2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04"/>
      <c r="O60" s="97"/>
      <c r="P60" s="97"/>
      <c r="Q60" s="97"/>
      <c r="R60" s="97"/>
      <c r="S60" s="97"/>
      <c r="T60" s="97"/>
      <c r="U60" s="104"/>
      <c r="V60" s="97"/>
      <c r="W60" s="97"/>
      <c r="X60" s="97"/>
      <c r="Y60" s="97"/>
      <c r="Z60" s="97"/>
      <c r="AA60" s="97"/>
    </row>
    <row r="61" spans="2:27" x14ac:dyDescent="0.2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04"/>
      <c r="S61" s="97"/>
      <c r="T61" s="109"/>
      <c r="U61" s="97"/>
      <c r="V61" s="97"/>
      <c r="W61" s="97"/>
      <c r="X61" s="97"/>
      <c r="Y61" s="97"/>
      <c r="Z61" s="97"/>
      <c r="AA61" s="97"/>
    </row>
    <row r="62" spans="2:27" x14ac:dyDescent="0.2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2:27" x14ac:dyDescent="0.2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104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2:27" x14ac:dyDescent="0.2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11"/>
      <c r="Q64" s="97"/>
      <c r="R64" s="98"/>
      <c r="S64" s="98"/>
      <c r="T64" s="97"/>
      <c r="U64" s="97"/>
      <c r="V64" s="97"/>
      <c r="W64" s="97"/>
      <c r="X64" s="97"/>
      <c r="Y64" s="97"/>
      <c r="Z64" s="97"/>
      <c r="AA64" s="97"/>
    </row>
    <row r="65" spans="2:41" x14ac:dyDescent="0.2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8"/>
      <c r="X65" s="98"/>
      <c r="Y65" s="97"/>
      <c r="Z65" s="97"/>
    </row>
    <row r="66" spans="2:41" x14ac:dyDescent="0.2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8"/>
      <c r="X66" s="98"/>
      <c r="Y66" s="97"/>
      <c r="Z66" s="97"/>
    </row>
    <row r="67" spans="2:41" x14ac:dyDescent="0.2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8"/>
      <c r="X67" s="98"/>
      <c r="Y67" s="97"/>
      <c r="Z67" s="97"/>
      <c r="AA67" s="97"/>
      <c r="AB67" s="97"/>
      <c r="AC67" s="97"/>
      <c r="AD67" s="97"/>
      <c r="AE67" s="97"/>
      <c r="AF67" s="98"/>
      <c r="AG67" s="98"/>
      <c r="AH67" s="97"/>
      <c r="AI67" s="97"/>
      <c r="AJ67" s="97"/>
      <c r="AK67" s="97"/>
      <c r="AL67" s="97"/>
      <c r="AM67" s="97"/>
      <c r="AN67" s="97"/>
      <c r="AO67" s="97"/>
    </row>
    <row r="68" spans="2:41" x14ac:dyDescent="0.2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8"/>
      <c r="X68" s="98"/>
      <c r="Y68" s="97"/>
      <c r="Z68" s="97"/>
      <c r="AA68" s="97"/>
      <c r="AB68" s="97"/>
      <c r="AC68" s="97"/>
      <c r="AD68" s="97"/>
      <c r="AE68" s="97"/>
      <c r="AF68" s="98"/>
      <c r="AG68" s="98"/>
      <c r="AH68" s="97"/>
      <c r="AI68" s="97"/>
      <c r="AJ68" s="97"/>
      <c r="AK68" s="97"/>
      <c r="AL68" s="97"/>
      <c r="AM68" s="97"/>
      <c r="AN68" s="97"/>
      <c r="AO68" s="97"/>
    </row>
    <row r="69" spans="2:41" x14ac:dyDescent="0.2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8"/>
      <c r="X69" s="98"/>
      <c r="Y69" s="97"/>
      <c r="Z69" s="97"/>
      <c r="AA69" s="97"/>
      <c r="AB69" s="97"/>
      <c r="AC69" s="97"/>
      <c r="AD69" s="97"/>
      <c r="AE69" s="97"/>
      <c r="AF69" s="98"/>
      <c r="AG69" s="98"/>
      <c r="AH69" s="97"/>
      <c r="AI69" s="97"/>
      <c r="AJ69" s="97"/>
      <c r="AK69" s="97"/>
      <c r="AL69" s="97"/>
      <c r="AM69" s="97"/>
      <c r="AN69" s="97"/>
      <c r="AO69" s="97"/>
    </row>
    <row r="70" spans="2:41" x14ac:dyDescent="0.2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8"/>
      <c r="X70" s="98"/>
      <c r="Y70" s="97"/>
      <c r="Z70" s="97"/>
      <c r="AA70" s="97"/>
      <c r="AB70" s="97"/>
      <c r="AC70" s="97"/>
      <c r="AD70" s="97"/>
      <c r="AE70" s="97"/>
      <c r="AF70" s="98"/>
      <c r="AG70" s="98"/>
      <c r="AH70" s="97"/>
      <c r="AI70" s="97"/>
      <c r="AJ70" s="97"/>
      <c r="AK70" s="97"/>
      <c r="AL70" s="97"/>
      <c r="AM70" s="97"/>
      <c r="AN70" s="97"/>
      <c r="AO70" s="97"/>
    </row>
    <row r="71" spans="2:41" x14ac:dyDescent="0.2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8"/>
      <c r="X71" s="98"/>
      <c r="Y71" s="97"/>
      <c r="Z71" s="97"/>
      <c r="AA71" s="97"/>
      <c r="AB71" s="97"/>
      <c r="AC71" s="97"/>
      <c r="AD71" s="97"/>
      <c r="AE71" s="97"/>
      <c r="AF71" s="98"/>
      <c r="AG71" s="98"/>
      <c r="AH71" s="97"/>
      <c r="AI71" s="97"/>
      <c r="AJ71" s="97"/>
      <c r="AK71" s="97"/>
      <c r="AL71" s="97"/>
      <c r="AM71" s="97"/>
      <c r="AN71" s="97"/>
      <c r="AO71" s="97"/>
    </row>
    <row r="72" spans="2:41" x14ac:dyDescent="0.2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8"/>
      <c r="X72" s="98"/>
      <c r="Y72" s="97"/>
      <c r="Z72" s="97"/>
      <c r="AA72" s="97"/>
      <c r="AB72" s="97"/>
      <c r="AC72" s="97"/>
      <c r="AD72" s="97"/>
      <c r="AE72" s="97"/>
      <c r="AF72" s="98"/>
      <c r="AG72" s="98"/>
      <c r="AH72" s="97"/>
      <c r="AI72" s="97"/>
      <c r="AJ72" s="97"/>
      <c r="AK72" s="97"/>
      <c r="AL72" s="97"/>
      <c r="AM72" s="97"/>
      <c r="AN72" s="97"/>
      <c r="AO72" s="97"/>
    </row>
    <row r="73" spans="2:41" x14ac:dyDescent="0.2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8"/>
      <c r="X73" s="98"/>
      <c r="Y73" s="97"/>
      <c r="Z73" s="97"/>
      <c r="AA73" s="97"/>
      <c r="AB73" s="97"/>
      <c r="AC73" s="97"/>
      <c r="AD73" s="97"/>
      <c r="AE73" s="97"/>
      <c r="AF73" s="98"/>
      <c r="AG73" s="98"/>
      <c r="AH73" s="97"/>
      <c r="AI73" s="97"/>
      <c r="AJ73" s="97"/>
      <c r="AK73" s="97"/>
      <c r="AL73" s="97"/>
      <c r="AM73" s="97"/>
      <c r="AN73" s="97"/>
      <c r="AO73" s="97"/>
    </row>
    <row r="74" spans="2:41" x14ac:dyDescent="0.2">
      <c r="B74" s="97">
        <f>IF(G66&lt;1,U60,U59)</f>
        <v>0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8"/>
      <c r="X74" s="98"/>
      <c r="Y74" s="97"/>
      <c r="Z74" s="97"/>
      <c r="AA74" s="97"/>
      <c r="AB74" s="97"/>
      <c r="AC74" s="97"/>
      <c r="AD74" s="97"/>
      <c r="AE74" s="97"/>
      <c r="AF74" s="98"/>
      <c r="AG74" s="98"/>
      <c r="AH74" s="97"/>
      <c r="AI74" s="97"/>
      <c r="AJ74" s="97"/>
      <c r="AK74" s="97"/>
      <c r="AL74" s="97"/>
      <c r="AM74" s="97"/>
      <c r="AN74" s="97"/>
      <c r="AO74" s="97"/>
    </row>
    <row r="75" spans="2:41" x14ac:dyDescent="0.2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8"/>
      <c r="Y75" s="97"/>
      <c r="Z75" s="97"/>
      <c r="AA75" s="97"/>
      <c r="AB75" s="97"/>
      <c r="AC75" s="97"/>
      <c r="AD75" s="97"/>
      <c r="AE75" s="97"/>
      <c r="AF75" s="98"/>
      <c r="AG75" s="98"/>
      <c r="AH75" s="97"/>
      <c r="AI75" s="97"/>
      <c r="AJ75" s="97"/>
      <c r="AK75" s="97"/>
      <c r="AL75" s="97"/>
      <c r="AM75" s="97"/>
      <c r="AN75" s="97"/>
      <c r="AO75" s="97"/>
    </row>
    <row r="76" spans="2:41" x14ac:dyDescent="0.2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7"/>
      <c r="Z76" s="97"/>
      <c r="AA76" s="97"/>
      <c r="AB76" s="97"/>
      <c r="AC76" s="97"/>
      <c r="AD76" s="97"/>
      <c r="AE76" s="97"/>
      <c r="AF76" s="98"/>
      <c r="AG76" s="98"/>
      <c r="AH76" s="97"/>
      <c r="AI76" s="97"/>
      <c r="AJ76" s="97"/>
      <c r="AK76" s="97"/>
      <c r="AL76" s="97"/>
      <c r="AM76" s="97"/>
      <c r="AN76" s="97"/>
      <c r="AO76" s="97"/>
    </row>
    <row r="77" spans="2:41" x14ac:dyDescent="0.2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8"/>
      <c r="X77" s="98"/>
      <c r="Y77" s="97"/>
      <c r="Z77" s="97"/>
      <c r="AA77" s="97"/>
      <c r="AB77" s="97"/>
      <c r="AC77" s="97"/>
      <c r="AD77" s="97"/>
      <c r="AE77" s="97"/>
      <c r="AF77" s="98"/>
      <c r="AG77" s="98"/>
      <c r="AH77" s="97"/>
      <c r="AI77" s="97"/>
      <c r="AJ77" s="97"/>
      <c r="AK77" s="97"/>
      <c r="AL77" s="97"/>
      <c r="AM77" s="97"/>
      <c r="AN77" s="97"/>
      <c r="AO77" s="97"/>
    </row>
    <row r="78" spans="2:41" x14ac:dyDescent="0.2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8"/>
      <c r="X78" s="98"/>
      <c r="Y78" s="97"/>
      <c r="Z78" s="97"/>
      <c r="AA78" s="97"/>
      <c r="AB78" s="97"/>
      <c r="AC78" s="97"/>
      <c r="AD78" s="97"/>
      <c r="AE78" s="97"/>
      <c r="AF78" s="98"/>
      <c r="AG78" s="98"/>
      <c r="AH78" s="97"/>
      <c r="AI78" s="97"/>
      <c r="AJ78" s="97"/>
      <c r="AK78" s="97"/>
      <c r="AL78" s="97"/>
      <c r="AM78" s="97"/>
      <c r="AN78" s="97"/>
      <c r="AO78" s="97"/>
    </row>
    <row r="79" spans="2:41" x14ac:dyDescent="0.2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8"/>
      <c r="X79" s="98"/>
      <c r="Y79" s="97"/>
      <c r="Z79" s="97"/>
      <c r="AA79" s="97"/>
      <c r="AB79" s="97"/>
      <c r="AC79" s="97"/>
      <c r="AD79" s="97"/>
      <c r="AE79" s="97"/>
      <c r="AF79" s="98"/>
      <c r="AG79" s="98"/>
      <c r="AH79" s="97"/>
      <c r="AI79" s="97"/>
      <c r="AJ79" s="97"/>
      <c r="AK79" s="97"/>
      <c r="AL79" s="97"/>
      <c r="AM79" s="97"/>
      <c r="AN79" s="97"/>
      <c r="AO79" s="97"/>
    </row>
    <row r="80" spans="2:41" x14ac:dyDescent="0.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8"/>
      <c r="X80" s="98"/>
      <c r="Y80" s="97"/>
      <c r="Z80" s="97"/>
      <c r="AA80" s="97"/>
      <c r="AB80" s="97"/>
      <c r="AC80" s="97"/>
      <c r="AD80" s="97"/>
      <c r="AE80" s="97"/>
      <c r="AF80" s="98"/>
      <c r="AG80" s="98"/>
      <c r="AH80" s="97"/>
      <c r="AI80" s="97"/>
      <c r="AJ80" s="97"/>
      <c r="AK80" s="97"/>
      <c r="AL80" s="97"/>
      <c r="AM80" s="97"/>
      <c r="AN80" s="97"/>
      <c r="AO80" s="97"/>
    </row>
    <row r="81" spans="2:41" x14ac:dyDescent="0.2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8"/>
      <c r="AG81" s="98"/>
      <c r="AH81" s="97"/>
      <c r="AI81" s="97"/>
      <c r="AJ81" s="97"/>
      <c r="AK81" s="97"/>
      <c r="AL81" s="97"/>
      <c r="AM81" s="97"/>
      <c r="AN81" s="97"/>
      <c r="AO81" s="97"/>
    </row>
    <row r="82" spans="2:41" x14ac:dyDescent="0.2"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8"/>
      <c r="AG82" s="98"/>
      <c r="AH82" s="97"/>
      <c r="AI82" s="97"/>
      <c r="AJ82" s="97"/>
      <c r="AK82" s="97"/>
      <c r="AL82" s="97"/>
      <c r="AM82" s="97"/>
      <c r="AN82" s="97"/>
      <c r="AO82" s="97"/>
    </row>
    <row r="83" spans="2:41" x14ac:dyDescent="0.2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8"/>
      <c r="AG83" s="98"/>
      <c r="AH83" s="97"/>
      <c r="AI83" s="97"/>
      <c r="AJ83" s="97"/>
      <c r="AK83" s="97"/>
      <c r="AL83" s="97"/>
      <c r="AM83" s="97"/>
      <c r="AN83" s="97"/>
      <c r="AO83" s="97"/>
    </row>
    <row r="84" spans="2:41" x14ac:dyDescent="0.2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8"/>
      <c r="AG84" s="98"/>
      <c r="AH84" s="97"/>
      <c r="AI84" s="97"/>
      <c r="AJ84" s="97"/>
      <c r="AK84" s="97"/>
      <c r="AL84" s="97"/>
      <c r="AM84" s="97"/>
      <c r="AN84" s="97"/>
      <c r="AO84" s="97"/>
    </row>
    <row r="85" spans="2:41" x14ac:dyDescent="0.2"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8"/>
      <c r="AG85" s="98"/>
      <c r="AH85" s="97"/>
      <c r="AI85" s="97"/>
      <c r="AJ85" s="97"/>
      <c r="AK85" s="97"/>
      <c r="AL85" s="97"/>
      <c r="AM85" s="97"/>
      <c r="AN85" s="97"/>
      <c r="AO85" s="97"/>
    </row>
    <row r="86" spans="2:41" x14ac:dyDescent="0.2"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8"/>
      <c r="AG86" s="98"/>
      <c r="AH86" s="97"/>
      <c r="AI86" s="97"/>
      <c r="AJ86" s="97"/>
      <c r="AK86" s="97"/>
      <c r="AL86" s="97"/>
      <c r="AM86" s="97"/>
      <c r="AN86" s="97"/>
      <c r="AO86" s="97"/>
    </row>
    <row r="87" spans="2:41" x14ac:dyDescent="0.2"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8"/>
      <c r="AG87" s="98"/>
      <c r="AH87" s="97"/>
      <c r="AI87" s="97"/>
      <c r="AJ87" s="97"/>
      <c r="AK87" s="97"/>
      <c r="AL87" s="97"/>
      <c r="AM87" s="97"/>
      <c r="AN87" s="97"/>
      <c r="AO87" s="97"/>
    </row>
    <row r="88" spans="2:41" x14ac:dyDescent="0.2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8"/>
      <c r="AG88" s="98"/>
      <c r="AH88" s="97"/>
      <c r="AI88" s="97"/>
      <c r="AJ88" s="97"/>
      <c r="AK88" s="97"/>
      <c r="AL88" s="97"/>
      <c r="AM88" s="97"/>
      <c r="AN88" s="97"/>
      <c r="AO88" s="97"/>
    </row>
    <row r="89" spans="2:41" x14ac:dyDescent="0.2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8"/>
      <c r="AG89" s="98"/>
      <c r="AH89" s="97"/>
      <c r="AI89" s="97"/>
      <c r="AJ89" s="97"/>
      <c r="AK89" s="97"/>
      <c r="AL89" s="97"/>
      <c r="AM89" s="97"/>
      <c r="AN89" s="97"/>
      <c r="AO89" s="97"/>
    </row>
    <row r="90" spans="2:41" x14ac:dyDescent="0.2"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8"/>
      <c r="AG90" s="98"/>
      <c r="AH90" s="97"/>
      <c r="AI90" s="97"/>
      <c r="AJ90" s="97"/>
      <c r="AK90" s="97"/>
      <c r="AL90" s="97"/>
      <c r="AM90" s="97"/>
      <c r="AN90" s="97"/>
      <c r="AO90" s="97"/>
    </row>
    <row r="91" spans="2:41" x14ac:dyDescent="0.2"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8"/>
      <c r="AG91" s="98"/>
      <c r="AH91" s="97"/>
      <c r="AI91" s="97"/>
      <c r="AJ91" s="97"/>
      <c r="AK91" s="97"/>
      <c r="AL91" s="97"/>
      <c r="AM91" s="97"/>
      <c r="AN91" s="97"/>
      <c r="AO91" s="97"/>
    </row>
    <row r="92" spans="2:41" x14ac:dyDescent="0.2"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8"/>
      <c r="AG92" s="98"/>
      <c r="AH92" s="97"/>
      <c r="AI92" s="97"/>
      <c r="AJ92" s="97"/>
      <c r="AK92" s="97"/>
      <c r="AL92" s="97"/>
      <c r="AM92" s="97"/>
      <c r="AN92" s="97"/>
      <c r="AO92" s="97"/>
    </row>
    <row r="93" spans="2:41" x14ac:dyDescent="0.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8"/>
      <c r="AG93" s="98"/>
      <c r="AH93" s="97"/>
      <c r="AI93" s="97"/>
      <c r="AJ93" s="97"/>
      <c r="AK93" s="97"/>
      <c r="AL93" s="97"/>
      <c r="AM93" s="97"/>
      <c r="AN93" s="97"/>
      <c r="AO93" s="97"/>
    </row>
    <row r="94" spans="2:41" x14ac:dyDescent="0.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8"/>
      <c r="AG94" s="98"/>
      <c r="AH94" s="97"/>
      <c r="AI94" s="97"/>
      <c r="AJ94" s="97"/>
      <c r="AK94" s="97"/>
      <c r="AL94" s="97"/>
      <c r="AM94" s="97"/>
      <c r="AN94" s="97"/>
      <c r="AO94" s="97"/>
    </row>
    <row r="95" spans="2:41" x14ac:dyDescent="0.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8"/>
      <c r="AG95" s="98"/>
      <c r="AH95" s="97"/>
      <c r="AI95" s="97"/>
      <c r="AJ95" s="97"/>
      <c r="AK95" s="97"/>
      <c r="AL95" s="97"/>
      <c r="AM95" s="97"/>
      <c r="AN95" s="97"/>
      <c r="AO95" s="97"/>
    </row>
    <row r="96" spans="2:41" x14ac:dyDescent="0.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8"/>
      <c r="AG96" s="98"/>
      <c r="AH96" s="97"/>
      <c r="AI96" s="97"/>
      <c r="AJ96" s="97"/>
      <c r="AK96" s="97"/>
      <c r="AL96" s="97"/>
      <c r="AM96" s="97"/>
      <c r="AN96" s="97"/>
      <c r="AO96" s="97"/>
    </row>
    <row r="97" spans="2:41" x14ac:dyDescent="0.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8"/>
      <c r="AG97" s="98"/>
      <c r="AH97" s="97"/>
      <c r="AI97" s="97"/>
      <c r="AJ97" s="97"/>
      <c r="AK97" s="97"/>
      <c r="AL97" s="97"/>
      <c r="AM97" s="97"/>
      <c r="AN97" s="97"/>
      <c r="AO97" s="97"/>
    </row>
    <row r="98" spans="2:41" x14ac:dyDescent="0.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8"/>
      <c r="AG98" s="98"/>
      <c r="AH98" s="97"/>
      <c r="AI98" s="97"/>
      <c r="AJ98" s="97"/>
      <c r="AK98" s="97"/>
      <c r="AL98" s="97"/>
      <c r="AM98" s="97"/>
      <c r="AN98" s="97"/>
      <c r="AO98" s="97"/>
    </row>
    <row r="99" spans="2:41" x14ac:dyDescent="0.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8"/>
      <c r="AG99" s="98"/>
      <c r="AH99" s="97"/>
      <c r="AI99" s="97"/>
      <c r="AJ99" s="97"/>
      <c r="AK99" s="97"/>
      <c r="AL99" s="97"/>
      <c r="AM99" s="97"/>
      <c r="AN99" s="97"/>
      <c r="AO99" s="97"/>
    </row>
    <row r="100" spans="2:41" x14ac:dyDescent="0.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8"/>
      <c r="AG100" s="98"/>
      <c r="AH100" s="97"/>
      <c r="AI100" s="97"/>
      <c r="AJ100" s="97"/>
      <c r="AK100" s="97"/>
      <c r="AL100" s="97"/>
      <c r="AM100" s="97"/>
      <c r="AN100" s="97"/>
      <c r="AO100" s="97"/>
    </row>
    <row r="101" spans="2:41" x14ac:dyDescent="0.2"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8"/>
      <c r="AG101" s="98"/>
      <c r="AH101" s="97"/>
      <c r="AI101" s="97"/>
      <c r="AJ101" s="97"/>
      <c r="AK101" s="97"/>
      <c r="AL101" s="97"/>
      <c r="AM101" s="97"/>
      <c r="AN101" s="97"/>
      <c r="AO101" s="97"/>
    </row>
    <row r="102" spans="2:41" x14ac:dyDescent="0.2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8"/>
      <c r="AG102" s="98"/>
      <c r="AH102" s="97"/>
      <c r="AI102" s="97"/>
      <c r="AJ102" s="97"/>
      <c r="AK102" s="97"/>
      <c r="AL102" s="97"/>
      <c r="AM102" s="97"/>
      <c r="AN102" s="97"/>
      <c r="AO102" s="97"/>
    </row>
    <row r="103" spans="2:41" x14ac:dyDescent="0.2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8"/>
      <c r="AG103" s="98"/>
      <c r="AH103" s="97"/>
      <c r="AI103" s="97"/>
      <c r="AJ103" s="97"/>
      <c r="AK103" s="97"/>
      <c r="AL103" s="97"/>
      <c r="AM103" s="97"/>
      <c r="AN103" s="97"/>
      <c r="AO103" s="97"/>
    </row>
    <row r="104" spans="2:41" x14ac:dyDescent="0.2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8"/>
      <c r="AG104" s="98"/>
      <c r="AH104" s="97"/>
      <c r="AI104" s="97"/>
      <c r="AJ104" s="97"/>
      <c r="AK104" s="97"/>
      <c r="AL104" s="97"/>
      <c r="AM104" s="97"/>
      <c r="AN104" s="97"/>
      <c r="AO104" s="97"/>
    </row>
    <row r="105" spans="2:41" x14ac:dyDescent="0.2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8"/>
      <c r="AG105" s="98"/>
      <c r="AH105" s="97"/>
      <c r="AI105" s="97"/>
      <c r="AJ105" s="97"/>
      <c r="AK105" s="97"/>
      <c r="AL105" s="97"/>
      <c r="AM105" s="97"/>
      <c r="AN105" s="97"/>
      <c r="AO105" s="97"/>
    </row>
    <row r="106" spans="2:41" x14ac:dyDescent="0.2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8"/>
      <c r="AG106" s="98"/>
      <c r="AH106" s="97"/>
      <c r="AI106" s="97"/>
      <c r="AJ106" s="97"/>
      <c r="AK106" s="97"/>
      <c r="AL106" s="97"/>
      <c r="AM106" s="97"/>
      <c r="AN106" s="97"/>
      <c r="AO106" s="97"/>
    </row>
    <row r="107" spans="2:41" x14ac:dyDescent="0.2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8"/>
      <c r="AG107" s="98"/>
      <c r="AH107" s="97"/>
      <c r="AI107" s="97"/>
      <c r="AJ107" s="97"/>
      <c r="AK107" s="97"/>
      <c r="AL107" s="97"/>
      <c r="AM107" s="97"/>
      <c r="AN107" s="97"/>
      <c r="AO107" s="97"/>
    </row>
    <row r="108" spans="2:41" x14ac:dyDescent="0.2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8"/>
      <c r="AG108" s="98"/>
      <c r="AH108" s="97"/>
      <c r="AI108" s="97"/>
      <c r="AJ108" s="97"/>
      <c r="AK108" s="97"/>
      <c r="AL108" s="97"/>
      <c r="AM108" s="97"/>
      <c r="AN108" s="97"/>
      <c r="AO108" s="97"/>
    </row>
    <row r="109" spans="2:41" x14ac:dyDescent="0.2"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8"/>
      <c r="AG109" s="98"/>
      <c r="AH109" s="97"/>
      <c r="AI109" s="97"/>
      <c r="AJ109" s="97"/>
      <c r="AK109" s="97"/>
      <c r="AL109" s="97"/>
      <c r="AM109" s="97"/>
      <c r="AN109" s="97"/>
      <c r="AO109" s="97"/>
    </row>
    <row r="110" spans="2:41" x14ac:dyDescent="0.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8"/>
      <c r="AG110" s="98"/>
      <c r="AH110" s="97"/>
      <c r="AI110" s="97"/>
      <c r="AJ110" s="97"/>
      <c r="AK110" s="97"/>
      <c r="AL110" s="97"/>
      <c r="AM110" s="97"/>
      <c r="AN110" s="97"/>
      <c r="AO110" s="97"/>
    </row>
    <row r="111" spans="2:41" x14ac:dyDescent="0.2"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8"/>
      <c r="AG111" s="98"/>
      <c r="AH111" s="97"/>
      <c r="AI111" s="97"/>
      <c r="AJ111" s="97"/>
      <c r="AK111" s="97"/>
      <c r="AL111" s="97"/>
      <c r="AM111" s="97"/>
      <c r="AN111" s="97"/>
      <c r="AO111" s="97"/>
    </row>
    <row r="112" spans="2:41" x14ac:dyDescent="0.2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8"/>
      <c r="AG112" s="98"/>
      <c r="AH112" s="97"/>
      <c r="AI112" s="97"/>
      <c r="AJ112" s="97"/>
      <c r="AK112" s="97"/>
      <c r="AL112" s="97"/>
      <c r="AM112" s="97"/>
      <c r="AN112" s="97"/>
      <c r="AO112" s="97"/>
    </row>
    <row r="113" spans="2:41" x14ac:dyDescent="0.2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8"/>
      <c r="AG113" s="98"/>
      <c r="AH113" s="97"/>
      <c r="AI113" s="97"/>
      <c r="AJ113" s="97"/>
      <c r="AK113" s="97"/>
      <c r="AL113" s="97"/>
      <c r="AM113" s="97"/>
      <c r="AN113" s="97"/>
      <c r="AO113" s="97"/>
    </row>
    <row r="114" spans="2:41" x14ac:dyDescent="0.2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8"/>
      <c r="AG114" s="98"/>
      <c r="AH114" s="97"/>
      <c r="AI114" s="97"/>
      <c r="AJ114" s="97"/>
      <c r="AK114" s="97"/>
      <c r="AL114" s="97"/>
      <c r="AM114" s="97"/>
      <c r="AN114" s="97"/>
      <c r="AO114" s="97"/>
    </row>
    <row r="115" spans="2:41" x14ac:dyDescent="0.2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</row>
    <row r="116" spans="2:41" x14ac:dyDescent="0.2"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</row>
    <row r="117" spans="2:41" x14ac:dyDescent="0.2"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</row>
    <row r="118" spans="2:41" x14ac:dyDescent="0.2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</row>
    <row r="119" spans="2:41" x14ac:dyDescent="0.2"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</row>
    <row r="120" spans="2:41" x14ac:dyDescent="0.2"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</row>
    <row r="121" spans="2:41" x14ac:dyDescent="0.2"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</row>
    <row r="122" spans="2:41" x14ac:dyDescent="0.2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</row>
    <row r="123" spans="2:41" x14ac:dyDescent="0.2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</row>
    <row r="124" spans="2:41" x14ac:dyDescent="0.2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</row>
    <row r="125" spans="2:41" x14ac:dyDescent="0.2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</row>
    <row r="126" spans="2:41" x14ac:dyDescent="0.2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</row>
    <row r="127" spans="2:41" x14ac:dyDescent="0.2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</row>
    <row r="128" spans="2:41" x14ac:dyDescent="0.2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</row>
    <row r="129" spans="2:41" x14ac:dyDescent="0.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</row>
    <row r="130" spans="2:41" x14ac:dyDescent="0.2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</row>
    <row r="131" spans="2:41" x14ac:dyDescent="0.2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</row>
    <row r="132" spans="2:41" x14ac:dyDescent="0.2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</row>
    <row r="133" spans="2:41" x14ac:dyDescent="0.2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</row>
    <row r="134" spans="2:41" x14ac:dyDescent="0.2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</row>
    <row r="186" spans="2:4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</row>
    <row r="187" spans="2:41" x14ac:dyDescent="0.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</row>
  </sheetData>
  <phoneticPr fontId="0" type="noConversion"/>
  <printOptions gridLines="1" gridLinesSet="0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  <ignoredErrors>
    <ignoredError sqref="H10:H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87"/>
  <sheetViews>
    <sheetView topLeftCell="D7" zoomScaleNormal="100" workbookViewId="0">
      <selection activeCell="G39" sqref="G39"/>
    </sheetView>
  </sheetViews>
  <sheetFormatPr baseColWidth="10" defaultColWidth="8.77734375" defaultRowHeight="15" x14ac:dyDescent="0.2"/>
  <cols>
    <col min="1" max="1" width="2.77734375" style="58" customWidth="1"/>
    <col min="2" max="2" width="8.77734375" style="58" customWidth="1"/>
    <col min="3" max="3" width="12" style="58" customWidth="1"/>
    <col min="4" max="16384" width="8.77734375" style="58"/>
  </cols>
  <sheetData>
    <row r="1" spans="2:41" ht="19.5" thickBot="1" x14ac:dyDescent="0.35">
      <c r="B1" s="75" t="s">
        <v>51</v>
      </c>
      <c r="C1" s="27"/>
      <c r="D1" s="27"/>
      <c r="E1" s="27"/>
      <c r="F1" s="60"/>
      <c r="G1" s="61"/>
      <c r="H1" s="80" t="s">
        <v>57</v>
      </c>
      <c r="I1" s="61"/>
      <c r="J1" s="61"/>
      <c r="K1" s="28"/>
      <c r="L1" s="28"/>
      <c r="M1" s="28"/>
      <c r="N1" s="28"/>
      <c r="O1" s="35" t="e">
        <f>IF(+#REF!=1,1,+#REF!-1)</f>
        <v>#REF!</v>
      </c>
      <c r="P1" s="35" t="e">
        <f>#REF!*O1</f>
        <v>#REF!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30"/>
      <c r="AC1" s="30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2:41" ht="16.5" thickBot="1" x14ac:dyDescent="0.3">
      <c r="B2" s="59"/>
      <c r="C2" s="73" t="s">
        <v>23</v>
      </c>
      <c r="D2" s="27"/>
      <c r="E2" s="31">
        <v>4</v>
      </c>
      <c r="F2" s="80" t="s">
        <v>54</v>
      </c>
      <c r="G2" s="62"/>
      <c r="H2" s="68">
        <f>E2*E5</f>
        <v>24</v>
      </c>
      <c r="I2" s="61"/>
      <c r="J2" s="61"/>
      <c r="K2" s="28"/>
      <c r="L2" s="28"/>
      <c r="M2" s="28"/>
      <c r="N2" s="28"/>
      <c r="O2" s="35" t="e">
        <f>IF(+O1=1,1,+O1-1)</f>
        <v>#REF!</v>
      </c>
      <c r="P2" s="35" t="e">
        <f>P1*O2</f>
        <v>#REF!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30"/>
      <c r="AC2" s="30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2:41" ht="16.5" thickBot="1" x14ac:dyDescent="0.3">
      <c r="B3" s="59"/>
      <c r="C3" s="73" t="s">
        <v>52</v>
      </c>
      <c r="D3" s="27"/>
      <c r="E3" s="31">
        <v>3</v>
      </c>
      <c r="F3" s="80" t="s">
        <v>55</v>
      </c>
      <c r="G3" s="63"/>
      <c r="H3" s="67"/>
      <c r="I3" s="63"/>
      <c r="J3" s="6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30"/>
      <c r="AC3" s="3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41" ht="16.5" thickBot="1" x14ac:dyDescent="0.3">
      <c r="B4" s="59"/>
      <c r="C4" s="73" t="s">
        <v>21</v>
      </c>
      <c r="D4" s="27"/>
      <c r="E4" s="31">
        <v>4</v>
      </c>
      <c r="F4" s="80" t="s">
        <v>26</v>
      </c>
      <c r="G4" s="63"/>
      <c r="H4" s="63"/>
      <c r="I4" s="63"/>
      <c r="J4" s="63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30"/>
      <c r="AC4" s="30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2:41" ht="16.5" thickBot="1" x14ac:dyDescent="0.3">
      <c r="B5" s="59"/>
      <c r="C5" s="74" t="s">
        <v>53</v>
      </c>
      <c r="D5" s="27"/>
      <c r="E5" s="31">
        <v>6</v>
      </c>
      <c r="F5" s="80" t="s">
        <v>56</v>
      </c>
      <c r="G5" s="63"/>
      <c r="H5" s="63"/>
      <c r="I5" s="63"/>
      <c r="J5" s="6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0"/>
      <c r="AC5" s="30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2:41" ht="15.75" x14ac:dyDescent="0.25">
      <c r="B6" s="77" t="s">
        <v>27</v>
      </c>
      <c r="C6" s="28"/>
      <c r="D6" s="28"/>
      <c r="E6" s="28"/>
      <c r="F6" s="33">
        <f>T13/E4</f>
        <v>0.81355043268886917</v>
      </c>
      <c r="G6" s="63"/>
      <c r="H6" s="63"/>
      <c r="I6" s="63"/>
      <c r="J6" s="6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30"/>
      <c r="AC6" s="30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2:41" ht="15.75" x14ac:dyDescent="0.25">
      <c r="B7" s="77" t="s">
        <v>28</v>
      </c>
      <c r="C7" s="28"/>
      <c r="D7" s="28"/>
      <c r="E7" s="28"/>
      <c r="F7" s="36">
        <f>N13</f>
        <v>5.7930245309557298E-3</v>
      </c>
      <c r="G7" s="63"/>
      <c r="H7" s="63"/>
      <c r="I7" s="63"/>
      <c r="J7" s="63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30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2:41" ht="15.75" x14ac:dyDescent="0.25">
      <c r="B8" s="77" t="s">
        <v>29</v>
      </c>
      <c r="C8" s="28"/>
      <c r="D8" s="28"/>
      <c r="E8" s="28"/>
      <c r="F8" s="36">
        <f>P13</f>
        <v>0.30514697117791495</v>
      </c>
      <c r="G8" s="63"/>
      <c r="H8" s="63"/>
      <c r="I8" s="63"/>
      <c r="J8" s="63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3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2:41" ht="15.75" x14ac:dyDescent="0.25">
      <c r="B9" s="77" t="s">
        <v>30</v>
      </c>
      <c r="C9" s="28"/>
      <c r="D9" s="28"/>
      <c r="E9" s="28"/>
      <c r="F9" s="36">
        <f>F8+Q13+E4*(1-R13)</f>
        <v>3.5593487019333923</v>
      </c>
      <c r="G9" s="63"/>
      <c r="H9" s="63"/>
      <c r="I9" s="63"/>
      <c r="J9" s="63"/>
      <c r="K9" s="28"/>
      <c r="L9" s="28"/>
      <c r="M9" s="29" t="s">
        <v>2</v>
      </c>
      <c r="N9" s="30">
        <f>E2/E3</f>
        <v>1.3333333333333333</v>
      </c>
      <c r="O9" s="28"/>
      <c r="P9" s="29" t="s">
        <v>3</v>
      </c>
      <c r="Q9" s="30">
        <f>E4-1</f>
        <v>3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30"/>
      <c r="AC9" s="30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2:41" ht="15.75" x14ac:dyDescent="0.25">
      <c r="B10" s="77" t="s">
        <v>31</v>
      </c>
      <c r="C10" s="28"/>
      <c r="D10" s="28"/>
      <c r="E10" s="28"/>
      <c r="F10" s="36">
        <f>F8/$K$12</f>
        <v>3.1256715309929864E-2</v>
      </c>
      <c r="G10" s="78" t="str">
        <f>units&amp;"s"</f>
        <v>horas</v>
      </c>
      <c r="H10" s="36">
        <f>F10*60</f>
        <v>1.8754029185957919</v>
      </c>
      <c r="I10" s="78" t="s">
        <v>61</v>
      </c>
      <c r="J10" s="63"/>
      <c r="K10" s="28"/>
      <c r="L10" s="28"/>
      <c r="M10" s="29" t="s">
        <v>4</v>
      </c>
      <c r="N10" s="30">
        <f>N9/E4</f>
        <v>0.33333333333333331</v>
      </c>
      <c r="O10" s="28"/>
      <c r="P10" s="28"/>
      <c r="Q10" s="28"/>
      <c r="R10" s="28"/>
      <c r="S10" s="28"/>
      <c r="T10" s="29" t="s">
        <v>5</v>
      </c>
      <c r="U10" s="28"/>
      <c r="V10" s="28"/>
      <c r="W10" s="28"/>
      <c r="X10" s="28"/>
      <c r="Y10" s="28"/>
      <c r="Z10" s="28"/>
      <c r="AA10" s="28"/>
      <c r="AB10" s="30"/>
      <c r="AC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2:41" ht="15.75" x14ac:dyDescent="0.25">
      <c r="B11" s="77" t="s">
        <v>32</v>
      </c>
      <c r="C11" s="28"/>
      <c r="D11" s="28"/>
      <c r="E11" s="28"/>
      <c r="F11" s="36">
        <f>F9/$K$12</f>
        <v>0.36459004864326322</v>
      </c>
      <c r="G11" s="78" t="str">
        <f>units&amp;"s"</f>
        <v>horas</v>
      </c>
      <c r="H11" s="36">
        <f>F11*60</f>
        <v>21.875402918595793</v>
      </c>
      <c r="I11" s="78" t="s">
        <v>61</v>
      </c>
      <c r="J11" s="63"/>
      <c r="K11" s="30">
        <f>E5-F9</f>
        <v>2.4406512980666077</v>
      </c>
      <c r="L11" s="28"/>
      <c r="M11" s="28"/>
      <c r="N11" s="30">
        <f>(N9^E4)/(Y11*(1-N10))</f>
        <v>0.19753086419753085</v>
      </c>
      <c r="O11" s="28"/>
      <c r="P11" s="28"/>
      <c r="Q11" s="28"/>
      <c r="R11" s="28"/>
      <c r="S11" s="28"/>
      <c r="T11" s="28"/>
      <c r="U11" s="28"/>
      <c r="V11" s="28"/>
      <c r="W11" s="29" t="s">
        <v>6</v>
      </c>
      <c r="X11" s="28"/>
      <c r="Y11" s="32">
        <f>X62</f>
        <v>24</v>
      </c>
      <c r="Z11" s="28"/>
      <c r="AA11" s="28"/>
      <c r="AB11" s="30"/>
      <c r="AC11" s="30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2:41" ht="15.75" x14ac:dyDescent="0.25">
      <c r="B12" s="77" t="s">
        <v>33</v>
      </c>
      <c r="C12" s="28"/>
      <c r="D12" s="28"/>
      <c r="E12" s="28"/>
      <c r="F12" s="36">
        <f>1-R13</f>
        <v>0.51874985100245552</v>
      </c>
      <c r="G12" s="63"/>
      <c r="H12" s="63"/>
      <c r="I12" s="63"/>
      <c r="J12" s="63"/>
      <c r="K12" s="30">
        <f>K11*E2</f>
        <v>9.762605192266431</v>
      </c>
      <c r="L12" s="28"/>
      <c r="M12" s="28"/>
      <c r="N12" s="28"/>
      <c r="O12" s="28"/>
      <c r="P12" s="29" t="s">
        <v>10</v>
      </c>
      <c r="Q12" s="29" t="s">
        <v>11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"/>
      <c r="AC12" s="30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2:41" x14ac:dyDescent="0.2">
      <c r="B13" s="28"/>
      <c r="C13" s="28"/>
      <c r="D13" s="28"/>
      <c r="E13" s="28"/>
      <c r="F13" s="28"/>
      <c r="G13" s="63"/>
      <c r="H13" s="63"/>
      <c r="I13" s="63"/>
      <c r="J13" s="63"/>
      <c r="K13" s="29" t="s">
        <v>58</v>
      </c>
      <c r="L13" s="28"/>
      <c r="M13" s="29" t="s">
        <v>7</v>
      </c>
      <c r="N13" s="30">
        <f>1/SUM(N15:N35)</f>
        <v>5.7930245309557298E-3</v>
      </c>
      <c r="O13" s="30">
        <f>SUM(O15:O55)</f>
        <v>0.99999999999999989</v>
      </c>
      <c r="P13" s="30">
        <f>SUM(P15:P55)</f>
        <v>0.30514697117791495</v>
      </c>
      <c r="Q13" s="30">
        <f>SUM(Q15:Q55)</f>
        <v>1.1792023267456551</v>
      </c>
      <c r="R13" s="30">
        <f>SUM(R15:R55)</f>
        <v>0.48125014899754448</v>
      </c>
      <c r="S13" s="28"/>
      <c r="T13" s="30">
        <f>SUM(T15:T55)</f>
        <v>3.2542017307554767</v>
      </c>
      <c r="U13" s="28"/>
      <c r="V13" s="28"/>
      <c r="W13" s="30">
        <f>E4</f>
        <v>4</v>
      </c>
      <c r="X13" s="28"/>
      <c r="Y13" s="28"/>
      <c r="Z13" s="28"/>
      <c r="AA13" s="28"/>
      <c r="AB13" s="30"/>
      <c r="AC13" s="30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2:41" x14ac:dyDescent="0.2">
      <c r="B14" s="28"/>
      <c r="C14" s="28"/>
      <c r="D14" s="28"/>
      <c r="E14" s="28"/>
      <c r="F14" s="28"/>
      <c r="G14" s="63"/>
      <c r="H14" s="63"/>
      <c r="I14" s="63"/>
      <c r="J14" s="63"/>
      <c r="K14" s="28"/>
      <c r="L14" s="28"/>
      <c r="M14" s="34" t="s">
        <v>9</v>
      </c>
      <c r="N14" s="28"/>
      <c r="O14" s="34" t="s">
        <v>8</v>
      </c>
      <c r="P14" s="28"/>
      <c r="Q14" s="28"/>
      <c r="R14" s="28"/>
      <c r="S14" s="28"/>
      <c r="T14" s="28"/>
      <c r="U14" s="28"/>
      <c r="V14" s="28"/>
      <c r="W14" s="35">
        <f>IF(+W13&lt;=1,1,+W13-1)</f>
        <v>3</v>
      </c>
      <c r="X14" s="35">
        <f>IF(W13=0,1,+W14*W13)</f>
        <v>12</v>
      </c>
      <c r="Y14" s="28"/>
      <c r="Z14" s="28"/>
      <c r="AA14" s="28"/>
      <c r="AB14" s="30"/>
      <c r="AC14" s="30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2:41" x14ac:dyDescent="0.2">
      <c r="B15" s="28"/>
      <c r="C15" s="28"/>
      <c r="D15" s="28"/>
      <c r="E15" s="28"/>
      <c r="F15" s="28"/>
      <c r="G15" s="63"/>
      <c r="H15" s="63"/>
      <c r="I15" s="63"/>
      <c r="J15" s="63"/>
      <c r="K15" s="30">
        <f t="shared" ref="K15:K46" si="0">M15-$E$4</f>
        <v>-4</v>
      </c>
      <c r="L15" s="28"/>
      <c r="M15" s="30">
        <v>0</v>
      </c>
      <c r="N15" s="30">
        <v>1</v>
      </c>
      <c r="O15" s="30">
        <f>N13</f>
        <v>5.7930245309557298E-3</v>
      </c>
      <c r="P15" s="30">
        <f t="shared" ref="P15:P46" si="1">IF(K15&gt;0,+K15*O15,0)</f>
        <v>0</v>
      </c>
      <c r="Q15" s="30">
        <f t="shared" ref="Q15:Q46" si="2">IF(K15&lt;0,+M15*O15,0)</f>
        <v>0</v>
      </c>
      <c r="R15" s="30">
        <f t="shared" ref="R15:R46" si="3">IF(K15&lt;0,O15,0)</f>
        <v>5.7930245309557298E-3</v>
      </c>
      <c r="S15" s="30">
        <f t="shared" ref="S15:S46" si="4">IF(K15&lt;0,M15,$E$4)</f>
        <v>0</v>
      </c>
      <c r="T15" s="30">
        <f t="shared" ref="T15:T46" si="5">S15*O15</f>
        <v>0</v>
      </c>
      <c r="U15" s="28"/>
      <c r="V15" s="28"/>
      <c r="W15" s="35">
        <f t="shared" ref="W15:W62" si="6">IF(+W14=1,1,+W14-1)</f>
        <v>2</v>
      </c>
      <c r="X15" s="35">
        <f t="shared" ref="X15:X62" si="7">X14*W15</f>
        <v>24</v>
      </c>
      <c r="Y15" s="28"/>
      <c r="Z15" s="28"/>
      <c r="AA15" s="28"/>
      <c r="AB15" s="30"/>
      <c r="AC15" s="30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2:41" x14ac:dyDescent="0.2">
      <c r="B16" s="28"/>
      <c r="C16" s="28"/>
      <c r="D16" s="28"/>
      <c r="E16" s="28"/>
      <c r="F16" s="28"/>
      <c r="G16" s="63"/>
      <c r="H16" s="63"/>
      <c r="I16" s="63"/>
      <c r="J16" s="63"/>
      <c r="K16" s="30">
        <f t="shared" si="0"/>
        <v>-3</v>
      </c>
      <c r="L16" s="30">
        <f>E5</f>
        <v>6</v>
      </c>
      <c r="M16" s="30">
        <v>1</v>
      </c>
      <c r="N16" s="30">
        <f>N15*L16*N9/M16</f>
        <v>8</v>
      </c>
      <c r="O16" s="30">
        <f t="shared" ref="O16:O36" si="8">IF(K16&gt;0,+O15*L16*$N$9/$E$4,+O15*$N$9*L16/M16)</f>
        <v>4.6344196247645839E-2</v>
      </c>
      <c r="P16" s="30">
        <f t="shared" si="1"/>
        <v>0</v>
      </c>
      <c r="Q16" s="30">
        <f t="shared" si="2"/>
        <v>4.6344196247645839E-2</v>
      </c>
      <c r="R16" s="30">
        <f t="shared" si="3"/>
        <v>4.6344196247645839E-2</v>
      </c>
      <c r="S16" s="30">
        <f t="shared" si="4"/>
        <v>1</v>
      </c>
      <c r="T16" s="30">
        <f t="shared" si="5"/>
        <v>4.6344196247645839E-2</v>
      </c>
      <c r="U16" s="28"/>
      <c r="V16" s="28"/>
      <c r="W16" s="35">
        <f t="shared" si="6"/>
        <v>1</v>
      </c>
      <c r="X16" s="35">
        <f t="shared" si="7"/>
        <v>24</v>
      </c>
      <c r="Y16" s="28"/>
      <c r="Z16" s="28"/>
      <c r="AA16" s="28"/>
      <c r="AB16" s="30"/>
      <c r="AC16" s="30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2:41" x14ac:dyDescent="0.2">
      <c r="B17" s="28"/>
      <c r="C17" s="28"/>
      <c r="D17" s="28"/>
      <c r="E17" s="28"/>
      <c r="F17" s="28"/>
      <c r="G17" s="63"/>
      <c r="H17" s="63"/>
      <c r="I17" s="63"/>
      <c r="J17" s="63"/>
      <c r="K17" s="30">
        <f t="shared" si="0"/>
        <v>-2</v>
      </c>
      <c r="L17" s="30">
        <f t="shared" ref="L17:L48" si="9">L16-1</f>
        <v>5</v>
      </c>
      <c r="M17" s="30">
        <v>2</v>
      </c>
      <c r="N17" s="30">
        <f t="shared" ref="N17:N48" si="10">IF(M17&gt;$E$5,0,IF(K17&gt;0,+N16*L17*$N$9/$E$4,+N16*L17*$N$9/M17))</f>
        <v>26.666666666666664</v>
      </c>
      <c r="O17" s="30">
        <f t="shared" si="8"/>
        <v>0.15448065415881945</v>
      </c>
      <c r="P17" s="30">
        <f t="shared" si="1"/>
        <v>0</v>
      </c>
      <c r="Q17" s="30">
        <f t="shared" si="2"/>
        <v>0.30896130831763891</v>
      </c>
      <c r="R17" s="30">
        <f t="shared" si="3"/>
        <v>0.15448065415881945</v>
      </c>
      <c r="S17" s="30">
        <f t="shared" si="4"/>
        <v>2</v>
      </c>
      <c r="T17" s="30">
        <f t="shared" si="5"/>
        <v>0.30896130831763891</v>
      </c>
      <c r="U17" s="28"/>
      <c r="V17" s="28"/>
      <c r="W17" s="35">
        <f t="shared" si="6"/>
        <v>1</v>
      </c>
      <c r="X17" s="35">
        <f t="shared" si="7"/>
        <v>24</v>
      </c>
      <c r="Y17" s="28"/>
      <c r="Z17" s="28"/>
      <c r="AA17" s="28"/>
      <c r="AB17" s="30"/>
      <c r="AC17" s="30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2:41" x14ac:dyDescent="0.2">
      <c r="B18" s="61"/>
      <c r="C18" s="61"/>
      <c r="D18" s="61"/>
      <c r="E18" s="61"/>
      <c r="F18" s="61"/>
      <c r="G18" s="63"/>
      <c r="H18" s="63"/>
      <c r="I18" s="63"/>
      <c r="J18" s="63"/>
      <c r="K18" s="30">
        <f t="shared" si="0"/>
        <v>-1</v>
      </c>
      <c r="L18" s="30">
        <f t="shared" si="9"/>
        <v>4</v>
      </c>
      <c r="M18" s="30">
        <v>3</v>
      </c>
      <c r="N18" s="30">
        <f t="shared" si="10"/>
        <v>47.407407407407398</v>
      </c>
      <c r="O18" s="30">
        <f t="shared" si="8"/>
        <v>0.27463227406012347</v>
      </c>
      <c r="P18" s="30">
        <f t="shared" si="1"/>
        <v>0</v>
      </c>
      <c r="Q18" s="30">
        <f t="shared" si="2"/>
        <v>0.82389682218037041</v>
      </c>
      <c r="R18" s="30">
        <f t="shared" si="3"/>
        <v>0.27463227406012347</v>
      </c>
      <c r="S18" s="30">
        <f t="shared" si="4"/>
        <v>3</v>
      </c>
      <c r="T18" s="30">
        <f t="shared" si="5"/>
        <v>0.82389682218037041</v>
      </c>
      <c r="U18" s="28"/>
      <c r="V18" s="28"/>
      <c r="W18" s="35">
        <f t="shared" si="6"/>
        <v>1</v>
      </c>
      <c r="X18" s="35">
        <f t="shared" si="7"/>
        <v>24</v>
      </c>
      <c r="Y18" s="28"/>
      <c r="Z18" s="28"/>
      <c r="AA18" s="28"/>
      <c r="AB18" s="30"/>
      <c r="AC18" s="30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2:41" x14ac:dyDescent="0.2">
      <c r="B19" s="28"/>
      <c r="C19" s="28"/>
      <c r="D19" s="28"/>
      <c r="E19" s="28"/>
      <c r="F19" s="28"/>
      <c r="G19" s="28"/>
      <c r="H19" s="28"/>
      <c r="I19" s="28"/>
      <c r="J19" s="28"/>
      <c r="K19" s="30">
        <f t="shared" si="0"/>
        <v>0</v>
      </c>
      <c r="L19" s="30">
        <f t="shared" si="9"/>
        <v>3</v>
      </c>
      <c r="M19" s="30">
        <v>4</v>
      </c>
      <c r="N19" s="30">
        <f t="shared" si="10"/>
        <v>47.407407407407398</v>
      </c>
      <c r="O19" s="30">
        <f t="shared" si="8"/>
        <v>0.27463227406012347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4</v>
      </c>
      <c r="T19" s="30">
        <f t="shared" si="5"/>
        <v>1.0985290962404939</v>
      </c>
      <c r="U19" s="28"/>
      <c r="V19" s="28"/>
      <c r="W19" s="35">
        <f t="shared" si="6"/>
        <v>1</v>
      </c>
      <c r="X19" s="35">
        <f t="shared" si="7"/>
        <v>24</v>
      </c>
      <c r="Y19" s="28"/>
      <c r="Z19" s="28"/>
      <c r="AA19" s="28"/>
      <c r="AB19" s="30"/>
      <c r="AC19" s="30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2:41" x14ac:dyDescent="0.2">
      <c r="B20" s="28"/>
      <c r="C20" s="28"/>
      <c r="D20" s="28"/>
      <c r="E20" s="28"/>
      <c r="F20" s="28"/>
      <c r="G20" s="28"/>
      <c r="H20" s="28"/>
      <c r="I20" s="28"/>
      <c r="J20" s="28"/>
      <c r="K20" s="30">
        <f t="shared" si="0"/>
        <v>1</v>
      </c>
      <c r="L20" s="30">
        <f t="shared" si="9"/>
        <v>2</v>
      </c>
      <c r="M20" s="30">
        <v>5</v>
      </c>
      <c r="N20" s="30">
        <f t="shared" si="10"/>
        <v>31.604938271604929</v>
      </c>
      <c r="O20" s="30">
        <f t="shared" si="8"/>
        <v>0.18308818270674898</v>
      </c>
      <c r="P20" s="30">
        <f t="shared" si="1"/>
        <v>0.18308818270674898</v>
      </c>
      <c r="Q20" s="30">
        <f t="shared" si="2"/>
        <v>0</v>
      </c>
      <c r="R20" s="30">
        <f t="shared" si="3"/>
        <v>0</v>
      </c>
      <c r="S20" s="30">
        <f t="shared" si="4"/>
        <v>4</v>
      </c>
      <c r="T20" s="30">
        <f t="shared" si="5"/>
        <v>0.73235273082699592</v>
      </c>
      <c r="U20" s="28"/>
      <c r="V20" s="28"/>
      <c r="W20" s="35">
        <f t="shared" si="6"/>
        <v>1</v>
      </c>
      <c r="X20" s="35">
        <f t="shared" si="7"/>
        <v>24</v>
      </c>
      <c r="Y20" s="28"/>
      <c r="Z20" s="28"/>
      <c r="AA20" s="28"/>
      <c r="AB20" s="30"/>
      <c r="AC20" s="30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2:41" x14ac:dyDescent="0.2">
      <c r="B21" s="28"/>
      <c r="C21" s="28"/>
      <c r="D21" s="28"/>
      <c r="E21" s="28"/>
      <c r="F21" s="28"/>
      <c r="G21" s="28"/>
      <c r="H21" s="28"/>
      <c r="I21" s="28"/>
      <c r="J21" s="28"/>
      <c r="K21" s="30">
        <f t="shared" si="0"/>
        <v>2</v>
      </c>
      <c r="L21" s="30">
        <f t="shared" si="9"/>
        <v>1</v>
      </c>
      <c r="M21" s="30">
        <v>6</v>
      </c>
      <c r="N21" s="30">
        <f t="shared" si="10"/>
        <v>10.534979423868309</v>
      </c>
      <c r="O21" s="30">
        <f t="shared" si="8"/>
        <v>6.1029394235582991E-2</v>
      </c>
      <c r="P21" s="30">
        <f t="shared" si="1"/>
        <v>0.12205878847116598</v>
      </c>
      <c r="Q21" s="30">
        <f t="shared" si="2"/>
        <v>0</v>
      </c>
      <c r="R21" s="30">
        <f t="shared" si="3"/>
        <v>0</v>
      </c>
      <c r="S21" s="30">
        <f t="shared" si="4"/>
        <v>4</v>
      </c>
      <c r="T21" s="30">
        <f t="shared" si="5"/>
        <v>0.24411757694233197</v>
      </c>
      <c r="U21" s="28"/>
      <c r="V21" s="28"/>
      <c r="W21" s="35">
        <f t="shared" si="6"/>
        <v>1</v>
      </c>
      <c r="X21" s="35">
        <f t="shared" si="7"/>
        <v>24</v>
      </c>
      <c r="Y21" s="28"/>
      <c r="Z21" s="28"/>
      <c r="AA21" s="28"/>
      <c r="AB21" s="30"/>
      <c r="AC21" s="30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2:41" x14ac:dyDescent="0.2">
      <c r="B22" s="28"/>
      <c r="C22" s="28"/>
      <c r="D22" s="28"/>
      <c r="E22" s="28"/>
      <c r="F22" s="28"/>
      <c r="G22" s="28"/>
      <c r="H22" s="28"/>
      <c r="I22" s="28"/>
      <c r="J22" s="28"/>
      <c r="K22" s="30">
        <f t="shared" si="0"/>
        <v>3</v>
      </c>
      <c r="L22" s="30">
        <f t="shared" si="9"/>
        <v>0</v>
      </c>
      <c r="M22" s="30">
        <v>7</v>
      </c>
      <c r="N22" s="30">
        <f t="shared" si="10"/>
        <v>0</v>
      </c>
      <c r="O22" s="30">
        <f t="shared" si="8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4</v>
      </c>
      <c r="T22" s="30">
        <f t="shared" si="5"/>
        <v>0</v>
      </c>
      <c r="U22" s="28"/>
      <c r="V22" s="28"/>
      <c r="W22" s="35">
        <f t="shared" si="6"/>
        <v>1</v>
      </c>
      <c r="X22" s="35">
        <f t="shared" si="7"/>
        <v>24</v>
      </c>
      <c r="Y22" s="28"/>
      <c r="Z22" s="28"/>
      <c r="AA22" s="28"/>
      <c r="AB22" s="30"/>
      <c r="AC22" s="30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2:4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0">
        <f t="shared" si="0"/>
        <v>4</v>
      </c>
      <c r="L23" s="30">
        <f t="shared" si="9"/>
        <v>-1</v>
      </c>
      <c r="M23" s="30">
        <v>8</v>
      </c>
      <c r="N23" s="30">
        <f t="shared" si="10"/>
        <v>0</v>
      </c>
      <c r="O23" s="30">
        <f t="shared" si="8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4</v>
      </c>
      <c r="T23" s="30">
        <f t="shared" si="5"/>
        <v>0</v>
      </c>
      <c r="U23" s="28"/>
      <c r="V23" s="28"/>
      <c r="W23" s="35">
        <f t="shared" si="6"/>
        <v>1</v>
      </c>
      <c r="X23" s="35">
        <f t="shared" si="7"/>
        <v>24</v>
      </c>
      <c r="Y23" s="28"/>
      <c r="Z23" s="28"/>
      <c r="AA23" s="28"/>
      <c r="AB23" s="30"/>
      <c r="AC23" s="3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2:41" x14ac:dyDescent="0.2">
      <c r="B24" s="28"/>
      <c r="C24" s="28"/>
      <c r="D24" s="28"/>
      <c r="E24" s="28"/>
      <c r="F24" s="28"/>
      <c r="G24" s="28"/>
      <c r="H24" s="28"/>
      <c r="I24" s="28"/>
      <c r="J24" s="28"/>
      <c r="K24" s="30">
        <f t="shared" si="0"/>
        <v>5</v>
      </c>
      <c r="L24" s="30">
        <f t="shared" si="9"/>
        <v>-2</v>
      </c>
      <c r="M24" s="30">
        <v>9</v>
      </c>
      <c r="N24" s="30">
        <f t="shared" si="10"/>
        <v>0</v>
      </c>
      <c r="O24" s="30">
        <f t="shared" si="8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4</v>
      </c>
      <c r="T24" s="30">
        <f t="shared" si="5"/>
        <v>0</v>
      </c>
      <c r="U24" s="28"/>
      <c r="V24" s="28"/>
      <c r="W24" s="35">
        <f t="shared" si="6"/>
        <v>1</v>
      </c>
      <c r="X24" s="35">
        <f t="shared" si="7"/>
        <v>24</v>
      </c>
      <c r="Y24" s="28"/>
      <c r="Z24" s="28"/>
      <c r="AA24" s="28"/>
      <c r="AB24" s="30"/>
      <c r="AC24" s="30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2:41" x14ac:dyDescent="0.2">
      <c r="B25" s="28"/>
      <c r="C25" s="28"/>
      <c r="D25" s="28"/>
      <c r="E25" s="28"/>
      <c r="F25" s="28"/>
      <c r="G25" s="28"/>
      <c r="H25" s="28"/>
      <c r="I25" s="28"/>
      <c r="J25" s="28"/>
      <c r="K25" s="30">
        <f t="shared" si="0"/>
        <v>6</v>
      </c>
      <c r="L25" s="30">
        <f t="shared" si="9"/>
        <v>-3</v>
      </c>
      <c r="M25" s="30">
        <v>10</v>
      </c>
      <c r="N25" s="30">
        <f t="shared" si="10"/>
        <v>0</v>
      </c>
      <c r="O25" s="30">
        <f t="shared" si="8"/>
        <v>0</v>
      </c>
      <c r="P25" s="30">
        <f t="shared" si="1"/>
        <v>0</v>
      </c>
      <c r="Q25" s="30">
        <f t="shared" si="2"/>
        <v>0</v>
      </c>
      <c r="R25" s="30">
        <f t="shared" si="3"/>
        <v>0</v>
      </c>
      <c r="S25" s="30">
        <f t="shared" si="4"/>
        <v>4</v>
      </c>
      <c r="T25" s="30">
        <f t="shared" si="5"/>
        <v>0</v>
      </c>
      <c r="U25" s="28"/>
      <c r="V25" s="28"/>
      <c r="W25" s="35">
        <f t="shared" si="6"/>
        <v>1</v>
      </c>
      <c r="X25" s="35">
        <f t="shared" si="7"/>
        <v>24</v>
      </c>
      <c r="Y25" s="28"/>
      <c r="Z25" s="28"/>
      <c r="AA25" s="28"/>
      <c r="AB25" s="30"/>
      <c r="AC25" s="30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2:41" x14ac:dyDescent="0.2">
      <c r="B26" s="28"/>
      <c r="C26" s="28"/>
      <c r="D26" s="28"/>
      <c r="E26" s="28"/>
      <c r="F26" s="28"/>
      <c r="G26" s="28"/>
      <c r="H26" s="28"/>
      <c r="I26" s="28"/>
      <c r="J26" s="28"/>
      <c r="K26" s="30">
        <f t="shared" si="0"/>
        <v>7</v>
      </c>
      <c r="L26" s="30">
        <f t="shared" si="9"/>
        <v>-4</v>
      </c>
      <c r="M26" s="30">
        <v>11</v>
      </c>
      <c r="N26" s="30">
        <f t="shared" si="10"/>
        <v>0</v>
      </c>
      <c r="O26" s="30">
        <f t="shared" si="8"/>
        <v>0</v>
      </c>
      <c r="P26" s="30">
        <f t="shared" si="1"/>
        <v>0</v>
      </c>
      <c r="Q26" s="30">
        <f t="shared" si="2"/>
        <v>0</v>
      </c>
      <c r="R26" s="30">
        <f t="shared" si="3"/>
        <v>0</v>
      </c>
      <c r="S26" s="30">
        <f t="shared" si="4"/>
        <v>4</v>
      </c>
      <c r="T26" s="30">
        <f t="shared" si="5"/>
        <v>0</v>
      </c>
      <c r="U26" s="28"/>
      <c r="V26" s="28"/>
      <c r="W26" s="35">
        <f t="shared" si="6"/>
        <v>1</v>
      </c>
      <c r="X26" s="35">
        <f t="shared" si="7"/>
        <v>24</v>
      </c>
      <c r="Y26" s="28"/>
      <c r="Z26" s="28"/>
      <c r="AA26" s="28"/>
      <c r="AB26" s="30"/>
      <c r="AC26" s="30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2:4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30">
        <f t="shared" si="0"/>
        <v>8</v>
      </c>
      <c r="L27" s="30">
        <f t="shared" si="9"/>
        <v>-5</v>
      </c>
      <c r="M27" s="30">
        <v>12</v>
      </c>
      <c r="N27" s="30">
        <f t="shared" si="10"/>
        <v>0</v>
      </c>
      <c r="O27" s="30">
        <f t="shared" si="8"/>
        <v>0</v>
      </c>
      <c r="P27" s="30">
        <f t="shared" si="1"/>
        <v>0</v>
      </c>
      <c r="Q27" s="30">
        <f t="shared" si="2"/>
        <v>0</v>
      </c>
      <c r="R27" s="30">
        <f t="shared" si="3"/>
        <v>0</v>
      </c>
      <c r="S27" s="30">
        <f t="shared" si="4"/>
        <v>4</v>
      </c>
      <c r="T27" s="30">
        <f t="shared" si="5"/>
        <v>0</v>
      </c>
      <c r="U27" s="28"/>
      <c r="V27" s="28"/>
      <c r="W27" s="35">
        <f t="shared" si="6"/>
        <v>1</v>
      </c>
      <c r="X27" s="35">
        <f t="shared" si="7"/>
        <v>24</v>
      </c>
      <c r="Y27" s="28"/>
      <c r="Z27" s="28"/>
      <c r="AA27" s="28"/>
      <c r="AB27" s="30"/>
      <c r="AC27" s="30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2:41" x14ac:dyDescent="0.2">
      <c r="B28" s="28"/>
      <c r="C28" s="28"/>
      <c r="D28" s="28"/>
      <c r="E28" s="28"/>
      <c r="F28" s="28"/>
      <c r="G28" s="28"/>
      <c r="H28" s="28"/>
      <c r="I28" s="28"/>
      <c r="J28" s="28"/>
      <c r="K28" s="30">
        <f t="shared" si="0"/>
        <v>9</v>
      </c>
      <c r="L28" s="30">
        <f t="shared" si="9"/>
        <v>-6</v>
      </c>
      <c r="M28" s="30">
        <v>13</v>
      </c>
      <c r="N28" s="30">
        <f t="shared" si="10"/>
        <v>0</v>
      </c>
      <c r="O28" s="30">
        <f t="shared" si="8"/>
        <v>0</v>
      </c>
      <c r="P28" s="30">
        <f t="shared" si="1"/>
        <v>0</v>
      </c>
      <c r="Q28" s="30">
        <f t="shared" si="2"/>
        <v>0</v>
      </c>
      <c r="R28" s="30">
        <f t="shared" si="3"/>
        <v>0</v>
      </c>
      <c r="S28" s="30">
        <f t="shared" si="4"/>
        <v>4</v>
      </c>
      <c r="T28" s="30">
        <f t="shared" si="5"/>
        <v>0</v>
      </c>
      <c r="U28" s="28"/>
      <c r="V28" s="28"/>
      <c r="W28" s="35">
        <f t="shared" si="6"/>
        <v>1</v>
      </c>
      <c r="X28" s="35">
        <f t="shared" si="7"/>
        <v>24</v>
      </c>
      <c r="Y28" s="28"/>
      <c r="Z28" s="28"/>
      <c r="AA28" s="28"/>
      <c r="AB28" s="30"/>
      <c r="AC28" s="30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2:4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30">
        <f t="shared" si="0"/>
        <v>10</v>
      </c>
      <c r="L29" s="30">
        <f t="shared" si="9"/>
        <v>-7</v>
      </c>
      <c r="M29" s="30">
        <v>14</v>
      </c>
      <c r="N29" s="30">
        <f t="shared" si="10"/>
        <v>0</v>
      </c>
      <c r="O29" s="30">
        <f t="shared" si="8"/>
        <v>0</v>
      </c>
      <c r="P29" s="30">
        <f t="shared" si="1"/>
        <v>0</v>
      </c>
      <c r="Q29" s="30">
        <f t="shared" si="2"/>
        <v>0</v>
      </c>
      <c r="R29" s="30">
        <f t="shared" si="3"/>
        <v>0</v>
      </c>
      <c r="S29" s="30">
        <f t="shared" si="4"/>
        <v>4</v>
      </c>
      <c r="T29" s="30">
        <f t="shared" si="5"/>
        <v>0</v>
      </c>
      <c r="U29" s="28"/>
      <c r="V29" s="28"/>
      <c r="W29" s="35">
        <f t="shared" si="6"/>
        <v>1</v>
      </c>
      <c r="X29" s="35">
        <f t="shared" si="7"/>
        <v>24</v>
      </c>
      <c r="Y29" s="28"/>
      <c r="Z29" s="28"/>
      <c r="AA29" s="28"/>
      <c r="AB29" s="30"/>
      <c r="AC29" s="30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2:41" x14ac:dyDescent="0.2">
      <c r="B30" s="28"/>
      <c r="C30" s="28"/>
      <c r="D30" s="28"/>
      <c r="E30" s="28"/>
      <c r="F30" s="28"/>
      <c r="G30" s="28"/>
      <c r="H30" s="28"/>
      <c r="I30" s="28"/>
      <c r="J30" s="28"/>
      <c r="K30" s="30">
        <f t="shared" si="0"/>
        <v>11</v>
      </c>
      <c r="L30" s="30">
        <f t="shared" si="9"/>
        <v>-8</v>
      </c>
      <c r="M30" s="30">
        <v>15</v>
      </c>
      <c r="N30" s="30">
        <f t="shared" si="10"/>
        <v>0</v>
      </c>
      <c r="O30" s="30">
        <f t="shared" si="8"/>
        <v>0</v>
      </c>
      <c r="P30" s="30">
        <f t="shared" si="1"/>
        <v>0</v>
      </c>
      <c r="Q30" s="30">
        <f t="shared" si="2"/>
        <v>0</v>
      </c>
      <c r="R30" s="30">
        <f t="shared" si="3"/>
        <v>0</v>
      </c>
      <c r="S30" s="30">
        <f t="shared" si="4"/>
        <v>4</v>
      </c>
      <c r="T30" s="30">
        <f t="shared" si="5"/>
        <v>0</v>
      </c>
      <c r="U30" s="28"/>
      <c r="V30" s="28"/>
      <c r="W30" s="35">
        <f t="shared" si="6"/>
        <v>1</v>
      </c>
      <c r="X30" s="35">
        <f t="shared" si="7"/>
        <v>24</v>
      </c>
      <c r="Y30" s="28"/>
      <c r="Z30" s="28"/>
      <c r="AA30" s="28"/>
      <c r="AB30" s="30"/>
      <c r="AC30" s="30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2:41" x14ac:dyDescent="0.2">
      <c r="B31" s="28"/>
      <c r="C31" s="28"/>
      <c r="D31" s="28"/>
      <c r="E31" s="28"/>
      <c r="F31" s="28"/>
      <c r="G31" s="28"/>
      <c r="H31" s="28"/>
      <c r="I31" s="28"/>
      <c r="J31" s="28"/>
      <c r="K31" s="30">
        <f t="shared" si="0"/>
        <v>12</v>
      </c>
      <c r="L31" s="30">
        <f t="shared" si="9"/>
        <v>-9</v>
      </c>
      <c r="M31" s="30">
        <v>16</v>
      </c>
      <c r="N31" s="30">
        <f t="shared" si="10"/>
        <v>0</v>
      </c>
      <c r="O31" s="30">
        <f t="shared" si="8"/>
        <v>0</v>
      </c>
      <c r="P31" s="30">
        <f t="shared" si="1"/>
        <v>0</v>
      </c>
      <c r="Q31" s="30">
        <f t="shared" si="2"/>
        <v>0</v>
      </c>
      <c r="R31" s="30">
        <f t="shared" si="3"/>
        <v>0</v>
      </c>
      <c r="S31" s="30">
        <f t="shared" si="4"/>
        <v>4</v>
      </c>
      <c r="T31" s="30">
        <f t="shared" si="5"/>
        <v>0</v>
      </c>
      <c r="U31" s="28"/>
      <c r="V31" s="28"/>
      <c r="W31" s="35">
        <f t="shared" si="6"/>
        <v>1</v>
      </c>
      <c r="X31" s="35">
        <f t="shared" si="7"/>
        <v>24</v>
      </c>
      <c r="Y31" s="28"/>
      <c r="Z31" s="28"/>
      <c r="AA31" s="28"/>
      <c r="AB31" s="30"/>
      <c r="AC31" s="30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2:4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30">
        <f t="shared" si="0"/>
        <v>13</v>
      </c>
      <c r="L32" s="30">
        <f t="shared" si="9"/>
        <v>-10</v>
      </c>
      <c r="M32" s="30">
        <v>17</v>
      </c>
      <c r="N32" s="30">
        <f t="shared" si="10"/>
        <v>0</v>
      </c>
      <c r="O32" s="30">
        <f t="shared" si="8"/>
        <v>0</v>
      </c>
      <c r="P32" s="30">
        <f t="shared" si="1"/>
        <v>0</v>
      </c>
      <c r="Q32" s="30">
        <f t="shared" si="2"/>
        <v>0</v>
      </c>
      <c r="R32" s="30">
        <f t="shared" si="3"/>
        <v>0</v>
      </c>
      <c r="S32" s="30">
        <f t="shared" si="4"/>
        <v>4</v>
      </c>
      <c r="T32" s="30">
        <f t="shared" si="5"/>
        <v>0</v>
      </c>
      <c r="U32" s="28"/>
      <c r="V32" s="28"/>
      <c r="W32" s="35">
        <f t="shared" si="6"/>
        <v>1</v>
      </c>
      <c r="X32" s="35">
        <f t="shared" si="7"/>
        <v>24</v>
      </c>
      <c r="Y32" s="28"/>
      <c r="Z32" s="28"/>
      <c r="AA32" s="28"/>
      <c r="AB32" s="30"/>
      <c r="AC32" s="30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2:41" x14ac:dyDescent="0.2">
      <c r="B33" s="28"/>
      <c r="C33" s="28"/>
      <c r="D33" s="28"/>
      <c r="E33" s="28"/>
      <c r="F33" s="28"/>
      <c r="G33" s="28"/>
      <c r="H33" s="28"/>
      <c r="I33" s="28"/>
      <c r="J33" s="28"/>
      <c r="K33" s="30">
        <f t="shared" si="0"/>
        <v>14</v>
      </c>
      <c r="L33" s="30">
        <f t="shared" si="9"/>
        <v>-11</v>
      </c>
      <c r="M33" s="30">
        <v>18</v>
      </c>
      <c r="N33" s="30">
        <f t="shared" si="10"/>
        <v>0</v>
      </c>
      <c r="O33" s="30">
        <f t="shared" si="8"/>
        <v>0</v>
      </c>
      <c r="P33" s="30">
        <f t="shared" si="1"/>
        <v>0</v>
      </c>
      <c r="Q33" s="30">
        <f t="shared" si="2"/>
        <v>0</v>
      </c>
      <c r="R33" s="30">
        <f t="shared" si="3"/>
        <v>0</v>
      </c>
      <c r="S33" s="30">
        <f t="shared" si="4"/>
        <v>4</v>
      </c>
      <c r="T33" s="30">
        <f t="shared" si="5"/>
        <v>0</v>
      </c>
      <c r="U33" s="28"/>
      <c r="V33" s="28"/>
      <c r="W33" s="35">
        <f t="shared" si="6"/>
        <v>1</v>
      </c>
      <c r="X33" s="35">
        <f t="shared" si="7"/>
        <v>24</v>
      </c>
      <c r="Y33" s="28"/>
      <c r="Z33" s="28"/>
      <c r="AA33" s="28"/>
      <c r="AB33" s="30"/>
      <c r="AC33" s="30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2:4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30">
        <f t="shared" si="0"/>
        <v>15</v>
      </c>
      <c r="L34" s="30">
        <f t="shared" si="9"/>
        <v>-12</v>
      </c>
      <c r="M34" s="30">
        <v>19</v>
      </c>
      <c r="N34" s="30">
        <f t="shared" si="10"/>
        <v>0</v>
      </c>
      <c r="O34" s="30">
        <f t="shared" si="8"/>
        <v>0</v>
      </c>
      <c r="P34" s="30">
        <f t="shared" si="1"/>
        <v>0</v>
      </c>
      <c r="Q34" s="30">
        <f t="shared" si="2"/>
        <v>0</v>
      </c>
      <c r="R34" s="30">
        <f t="shared" si="3"/>
        <v>0</v>
      </c>
      <c r="S34" s="30">
        <f t="shared" si="4"/>
        <v>4</v>
      </c>
      <c r="T34" s="30">
        <f t="shared" si="5"/>
        <v>0</v>
      </c>
      <c r="U34" s="28"/>
      <c r="V34" s="28"/>
      <c r="W34" s="35">
        <f t="shared" si="6"/>
        <v>1</v>
      </c>
      <c r="X34" s="35">
        <f t="shared" si="7"/>
        <v>24</v>
      </c>
      <c r="Y34" s="28"/>
      <c r="Z34" s="28"/>
      <c r="AA34" s="28"/>
      <c r="AB34" s="30"/>
      <c r="AC34" s="30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2:41" x14ac:dyDescent="0.2">
      <c r="B35" s="28"/>
      <c r="C35" s="28"/>
      <c r="D35" s="28"/>
      <c r="E35" s="28"/>
      <c r="F35" s="28"/>
      <c r="G35" s="28"/>
      <c r="H35" s="28"/>
      <c r="I35" s="28"/>
      <c r="J35" s="28"/>
      <c r="K35" s="30">
        <f t="shared" si="0"/>
        <v>16</v>
      </c>
      <c r="L35" s="30">
        <f t="shared" si="9"/>
        <v>-13</v>
      </c>
      <c r="M35" s="30">
        <v>20</v>
      </c>
      <c r="N35" s="30">
        <f t="shared" si="10"/>
        <v>0</v>
      </c>
      <c r="O35" s="30">
        <f t="shared" si="8"/>
        <v>0</v>
      </c>
      <c r="P35" s="30">
        <f t="shared" si="1"/>
        <v>0</v>
      </c>
      <c r="Q35" s="30">
        <f t="shared" si="2"/>
        <v>0</v>
      </c>
      <c r="R35" s="30">
        <f t="shared" si="3"/>
        <v>0</v>
      </c>
      <c r="S35" s="30">
        <f t="shared" si="4"/>
        <v>4</v>
      </c>
      <c r="T35" s="30">
        <f t="shared" si="5"/>
        <v>0</v>
      </c>
      <c r="U35" s="28"/>
      <c r="V35" s="28"/>
      <c r="W35" s="35">
        <f t="shared" si="6"/>
        <v>1</v>
      </c>
      <c r="X35" s="35">
        <f t="shared" si="7"/>
        <v>24</v>
      </c>
      <c r="Y35" s="28"/>
      <c r="Z35" s="28"/>
      <c r="AA35" s="28"/>
      <c r="AB35" s="30"/>
      <c r="AC35" s="30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2:41" x14ac:dyDescent="0.2">
      <c r="B36" s="28"/>
      <c r="C36" s="28"/>
      <c r="D36" s="28"/>
      <c r="E36" s="28"/>
      <c r="F36" s="28"/>
      <c r="G36" s="28"/>
      <c r="H36" s="28"/>
      <c r="I36" s="28"/>
      <c r="J36" s="28"/>
      <c r="K36" s="30">
        <f t="shared" si="0"/>
        <v>17</v>
      </c>
      <c r="L36" s="30">
        <f t="shared" si="9"/>
        <v>-14</v>
      </c>
      <c r="M36" s="30">
        <v>21</v>
      </c>
      <c r="N36" s="30">
        <f t="shared" si="10"/>
        <v>0</v>
      </c>
      <c r="O36" s="30">
        <f t="shared" si="8"/>
        <v>0</v>
      </c>
      <c r="P36" s="30">
        <f t="shared" si="1"/>
        <v>0</v>
      </c>
      <c r="Q36" s="30">
        <f t="shared" si="2"/>
        <v>0</v>
      </c>
      <c r="R36" s="30">
        <f t="shared" si="3"/>
        <v>0</v>
      </c>
      <c r="S36" s="30">
        <f t="shared" si="4"/>
        <v>4</v>
      </c>
      <c r="T36" s="30">
        <f t="shared" si="5"/>
        <v>0</v>
      </c>
      <c r="U36" s="28"/>
      <c r="V36" s="28"/>
      <c r="W36" s="35">
        <f t="shared" si="6"/>
        <v>1</v>
      </c>
      <c r="X36" s="35">
        <f t="shared" si="7"/>
        <v>24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2:41" x14ac:dyDescent="0.2">
      <c r="B37" s="28"/>
      <c r="C37" s="28"/>
      <c r="D37" s="28"/>
      <c r="E37" s="28"/>
      <c r="F37" s="28"/>
      <c r="G37" s="28"/>
      <c r="H37" s="28"/>
      <c r="I37" s="28"/>
      <c r="J37" s="28"/>
      <c r="K37" s="30">
        <f t="shared" si="0"/>
        <v>18</v>
      </c>
      <c r="L37" s="30">
        <f t="shared" si="9"/>
        <v>-15</v>
      </c>
      <c r="M37" s="30">
        <v>22</v>
      </c>
      <c r="N37" s="30">
        <f t="shared" si="10"/>
        <v>0</v>
      </c>
      <c r="O37" s="30">
        <f t="shared" ref="O37:O68" si="11">O36*$N$9*L37/M37</f>
        <v>0</v>
      </c>
      <c r="P37" s="30">
        <f t="shared" si="1"/>
        <v>0</v>
      </c>
      <c r="Q37" s="30">
        <f t="shared" si="2"/>
        <v>0</v>
      </c>
      <c r="R37" s="30">
        <f t="shared" si="3"/>
        <v>0</v>
      </c>
      <c r="S37" s="30">
        <f t="shared" si="4"/>
        <v>4</v>
      </c>
      <c r="T37" s="30">
        <f t="shared" si="5"/>
        <v>0</v>
      </c>
      <c r="U37" s="28"/>
      <c r="V37" s="28"/>
      <c r="W37" s="35">
        <f t="shared" si="6"/>
        <v>1</v>
      </c>
      <c r="X37" s="35">
        <f t="shared" si="7"/>
        <v>24</v>
      </c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2:41" x14ac:dyDescent="0.2">
      <c r="B38" s="28"/>
      <c r="C38" s="28"/>
      <c r="D38" s="28"/>
      <c r="E38" s="28"/>
      <c r="F38" s="28"/>
      <c r="G38" s="28"/>
      <c r="H38" s="28"/>
      <c r="I38" s="28"/>
      <c r="J38" s="28"/>
      <c r="K38" s="30">
        <f t="shared" si="0"/>
        <v>19</v>
      </c>
      <c r="L38" s="30">
        <f t="shared" si="9"/>
        <v>-16</v>
      </c>
      <c r="M38" s="30">
        <v>23</v>
      </c>
      <c r="N38" s="30">
        <f t="shared" si="10"/>
        <v>0</v>
      </c>
      <c r="O38" s="30">
        <f t="shared" si="11"/>
        <v>0</v>
      </c>
      <c r="P38" s="30">
        <f t="shared" si="1"/>
        <v>0</v>
      </c>
      <c r="Q38" s="30">
        <f t="shared" si="2"/>
        <v>0</v>
      </c>
      <c r="R38" s="30">
        <f t="shared" si="3"/>
        <v>0</v>
      </c>
      <c r="S38" s="30">
        <f t="shared" si="4"/>
        <v>4</v>
      </c>
      <c r="T38" s="30">
        <f t="shared" si="5"/>
        <v>0</v>
      </c>
      <c r="U38" s="28"/>
      <c r="V38" s="28"/>
      <c r="W38" s="35">
        <f t="shared" si="6"/>
        <v>1</v>
      </c>
      <c r="X38" s="35">
        <f t="shared" si="7"/>
        <v>24</v>
      </c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2:41" x14ac:dyDescent="0.2">
      <c r="B39" s="28"/>
      <c r="C39" s="28"/>
      <c r="D39" s="28"/>
      <c r="E39" s="28"/>
      <c r="F39" s="28"/>
      <c r="G39" s="28"/>
      <c r="H39" s="28"/>
      <c r="I39" s="28"/>
      <c r="J39" s="28"/>
      <c r="K39" s="30">
        <f t="shared" si="0"/>
        <v>20</v>
      </c>
      <c r="L39" s="30">
        <f t="shared" si="9"/>
        <v>-17</v>
      </c>
      <c r="M39" s="30">
        <v>24</v>
      </c>
      <c r="N39" s="30">
        <f t="shared" si="10"/>
        <v>0</v>
      </c>
      <c r="O39" s="30">
        <f t="shared" si="11"/>
        <v>0</v>
      </c>
      <c r="P39" s="30">
        <f t="shared" si="1"/>
        <v>0</v>
      </c>
      <c r="Q39" s="30">
        <f t="shared" si="2"/>
        <v>0</v>
      </c>
      <c r="R39" s="30">
        <f t="shared" si="3"/>
        <v>0</v>
      </c>
      <c r="S39" s="30">
        <f t="shared" si="4"/>
        <v>4</v>
      </c>
      <c r="T39" s="30">
        <f t="shared" si="5"/>
        <v>0</v>
      </c>
      <c r="U39" s="28"/>
      <c r="V39" s="28"/>
      <c r="W39" s="35">
        <f t="shared" si="6"/>
        <v>1</v>
      </c>
      <c r="X39" s="35">
        <f t="shared" si="7"/>
        <v>24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2:41" x14ac:dyDescent="0.2">
      <c r="B40" s="28"/>
      <c r="C40" s="28"/>
      <c r="D40" s="28"/>
      <c r="E40" s="28"/>
      <c r="F40" s="28"/>
      <c r="G40" s="28"/>
      <c r="H40" s="28"/>
      <c r="I40" s="28"/>
      <c r="J40" s="28"/>
      <c r="K40" s="30">
        <f t="shared" si="0"/>
        <v>21</v>
      </c>
      <c r="L40" s="30">
        <f t="shared" si="9"/>
        <v>-18</v>
      </c>
      <c r="M40" s="30">
        <v>25</v>
      </c>
      <c r="N40" s="30">
        <f t="shared" si="10"/>
        <v>0</v>
      </c>
      <c r="O40" s="30">
        <f t="shared" si="11"/>
        <v>0</v>
      </c>
      <c r="P40" s="30">
        <f t="shared" si="1"/>
        <v>0</v>
      </c>
      <c r="Q40" s="30">
        <f t="shared" si="2"/>
        <v>0</v>
      </c>
      <c r="R40" s="30">
        <f t="shared" si="3"/>
        <v>0</v>
      </c>
      <c r="S40" s="30">
        <f t="shared" si="4"/>
        <v>4</v>
      </c>
      <c r="T40" s="30">
        <f t="shared" si="5"/>
        <v>0</v>
      </c>
      <c r="U40" s="28"/>
      <c r="V40" s="28"/>
      <c r="W40" s="35">
        <f t="shared" si="6"/>
        <v>1</v>
      </c>
      <c r="X40" s="35">
        <f t="shared" si="7"/>
        <v>24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2:41" x14ac:dyDescent="0.2">
      <c r="B41" s="28"/>
      <c r="C41" s="28"/>
      <c r="D41" s="28"/>
      <c r="E41" s="28"/>
      <c r="F41" s="28"/>
      <c r="G41" s="28"/>
      <c r="H41" s="28"/>
      <c r="I41" s="28"/>
      <c r="J41" s="28"/>
      <c r="K41" s="30">
        <f t="shared" si="0"/>
        <v>22</v>
      </c>
      <c r="L41" s="30">
        <f t="shared" si="9"/>
        <v>-19</v>
      </c>
      <c r="M41" s="30">
        <v>26</v>
      </c>
      <c r="N41" s="30">
        <f t="shared" si="10"/>
        <v>0</v>
      </c>
      <c r="O41" s="30">
        <f t="shared" si="11"/>
        <v>0</v>
      </c>
      <c r="P41" s="30">
        <f t="shared" si="1"/>
        <v>0</v>
      </c>
      <c r="Q41" s="30">
        <f t="shared" si="2"/>
        <v>0</v>
      </c>
      <c r="R41" s="30">
        <f t="shared" si="3"/>
        <v>0</v>
      </c>
      <c r="S41" s="30">
        <f t="shared" si="4"/>
        <v>4</v>
      </c>
      <c r="T41" s="30">
        <f t="shared" si="5"/>
        <v>0</v>
      </c>
      <c r="U41" s="28"/>
      <c r="V41" s="28"/>
      <c r="W41" s="35">
        <f t="shared" si="6"/>
        <v>1</v>
      </c>
      <c r="X41" s="35">
        <f t="shared" si="7"/>
        <v>24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2:41" x14ac:dyDescent="0.2">
      <c r="B42" s="28"/>
      <c r="C42" s="28"/>
      <c r="D42" s="28"/>
      <c r="E42" s="28"/>
      <c r="F42" s="28"/>
      <c r="G42" s="28"/>
      <c r="H42" s="28"/>
      <c r="I42" s="28"/>
      <c r="J42" s="28"/>
      <c r="K42" s="30">
        <f t="shared" si="0"/>
        <v>23</v>
      </c>
      <c r="L42" s="30">
        <f t="shared" si="9"/>
        <v>-20</v>
      </c>
      <c r="M42" s="30">
        <v>27</v>
      </c>
      <c r="N42" s="30">
        <f t="shared" si="10"/>
        <v>0</v>
      </c>
      <c r="O42" s="30">
        <f t="shared" si="11"/>
        <v>0</v>
      </c>
      <c r="P42" s="30">
        <f t="shared" si="1"/>
        <v>0</v>
      </c>
      <c r="Q42" s="30">
        <f t="shared" si="2"/>
        <v>0</v>
      </c>
      <c r="R42" s="30">
        <f t="shared" si="3"/>
        <v>0</v>
      </c>
      <c r="S42" s="30">
        <f t="shared" si="4"/>
        <v>4</v>
      </c>
      <c r="T42" s="30">
        <f t="shared" si="5"/>
        <v>0</v>
      </c>
      <c r="U42" s="28"/>
      <c r="V42" s="28"/>
      <c r="W42" s="35">
        <f t="shared" si="6"/>
        <v>1</v>
      </c>
      <c r="X42" s="35">
        <f t="shared" si="7"/>
        <v>24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2:41" x14ac:dyDescent="0.2">
      <c r="B43" s="28"/>
      <c r="C43" s="28"/>
      <c r="D43" s="28"/>
      <c r="E43" s="28"/>
      <c r="F43" s="28"/>
      <c r="G43" s="28"/>
      <c r="H43" s="28"/>
      <c r="I43" s="28"/>
      <c r="J43" s="28"/>
      <c r="K43" s="30">
        <f t="shared" si="0"/>
        <v>24</v>
      </c>
      <c r="L43" s="30">
        <f t="shared" si="9"/>
        <v>-21</v>
      </c>
      <c r="M43" s="30">
        <v>28</v>
      </c>
      <c r="N43" s="30">
        <f t="shared" si="10"/>
        <v>0</v>
      </c>
      <c r="O43" s="30">
        <f t="shared" si="11"/>
        <v>0</v>
      </c>
      <c r="P43" s="30">
        <f t="shared" si="1"/>
        <v>0</v>
      </c>
      <c r="Q43" s="30">
        <f t="shared" si="2"/>
        <v>0</v>
      </c>
      <c r="R43" s="30">
        <f t="shared" si="3"/>
        <v>0</v>
      </c>
      <c r="S43" s="30">
        <f t="shared" si="4"/>
        <v>4</v>
      </c>
      <c r="T43" s="30">
        <f t="shared" si="5"/>
        <v>0</v>
      </c>
      <c r="U43" s="28"/>
      <c r="V43" s="28"/>
      <c r="W43" s="35">
        <f t="shared" si="6"/>
        <v>1</v>
      </c>
      <c r="X43" s="35">
        <f t="shared" si="7"/>
        <v>24</v>
      </c>
      <c r="Y43" s="28"/>
      <c r="Z43" s="28"/>
      <c r="AA43" s="28"/>
      <c r="AB43" s="29"/>
      <c r="AC43" s="30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2:41" x14ac:dyDescent="0.2">
      <c r="B44" s="28"/>
      <c r="C44" s="28"/>
      <c r="D44" s="28"/>
      <c r="E44" s="28"/>
      <c r="F44" s="28"/>
      <c r="G44" s="28"/>
      <c r="H44" s="28"/>
      <c r="I44" s="28"/>
      <c r="J44" s="28"/>
      <c r="K44" s="30">
        <f t="shared" si="0"/>
        <v>25</v>
      </c>
      <c r="L44" s="30">
        <f t="shared" si="9"/>
        <v>-22</v>
      </c>
      <c r="M44" s="30">
        <v>29</v>
      </c>
      <c r="N44" s="30">
        <f t="shared" si="10"/>
        <v>0</v>
      </c>
      <c r="O44" s="30">
        <f t="shared" si="11"/>
        <v>0</v>
      </c>
      <c r="P44" s="30">
        <f t="shared" si="1"/>
        <v>0</v>
      </c>
      <c r="Q44" s="30">
        <f t="shared" si="2"/>
        <v>0</v>
      </c>
      <c r="R44" s="30">
        <f t="shared" si="3"/>
        <v>0</v>
      </c>
      <c r="S44" s="30">
        <f t="shared" si="4"/>
        <v>4</v>
      </c>
      <c r="T44" s="30">
        <f t="shared" si="5"/>
        <v>0</v>
      </c>
      <c r="U44" s="28"/>
      <c r="V44" s="28"/>
      <c r="W44" s="35">
        <f t="shared" si="6"/>
        <v>1</v>
      </c>
      <c r="X44" s="35">
        <f t="shared" si="7"/>
        <v>24</v>
      </c>
      <c r="Y44" s="28"/>
      <c r="Z44" s="28"/>
      <c r="AA44" s="28"/>
      <c r="AB44" s="29"/>
      <c r="AC44" s="30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2:41" x14ac:dyDescent="0.2">
      <c r="B45" s="28"/>
      <c r="C45" s="28"/>
      <c r="D45" s="28"/>
      <c r="E45" s="28"/>
      <c r="F45" s="28"/>
      <c r="G45" s="28"/>
      <c r="H45" s="28"/>
      <c r="I45" s="28"/>
      <c r="J45" s="28"/>
      <c r="K45" s="30">
        <f t="shared" si="0"/>
        <v>26</v>
      </c>
      <c r="L45" s="30">
        <f t="shared" si="9"/>
        <v>-23</v>
      </c>
      <c r="M45" s="30">
        <v>30</v>
      </c>
      <c r="N45" s="30">
        <f t="shared" si="10"/>
        <v>0</v>
      </c>
      <c r="O45" s="30">
        <f t="shared" si="11"/>
        <v>0</v>
      </c>
      <c r="P45" s="30">
        <f t="shared" si="1"/>
        <v>0</v>
      </c>
      <c r="Q45" s="30">
        <f t="shared" si="2"/>
        <v>0</v>
      </c>
      <c r="R45" s="30">
        <f t="shared" si="3"/>
        <v>0</v>
      </c>
      <c r="S45" s="30">
        <f t="shared" si="4"/>
        <v>4</v>
      </c>
      <c r="T45" s="30">
        <f t="shared" si="5"/>
        <v>0</v>
      </c>
      <c r="U45" s="28"/>
      <c r="V45" s="28"/>
      <c r="W45" s="35">
        <f t="shared" si="6"/>
        <v>1</v>
      </c>
      <c r="X45" s="35">
        <f t="shared" si="7"/>
        <v>24</v>
      </c>
      <c r="Y45" s="28"/>
      <c r="Z45" s="28"/>
      <c r="AA45" s="28"/>
      <c r="AB45" s="28"/>
      <c r="AC45" s="30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2:41" x14ac:dyDescent="0.2">
      <c r="B46" s="28"/>
      <c r="C46" s="28"/>
      <c r="D46" s="28"/>
      <c r="E46" s="28"/>
      <c r="F46" s="28"/>
      <c r="G46" s="28"/>
      <c r="H46" s="28"/>
      <c r="I46" s="28"/>
      <c r="J46" s="28"/>
      <c r="K46" s="30">
        <f t="shared" si="0"/>
        <v>27</v>
      </c>
      <c r="L46" s="30">
        <f t="shared" si="9"/>
        <v>-24</v>
      </c>
      <c r="M46" s="30">
        <v>31</v>
      </c>
      <c r="N46" s="30">
        <f t="shared" si="10"/>
        <v>0</v>
      </c>
      <c r="O46" s="30">
        <f t="shared" si="11"/>
        <v>0</v>
      </c>
      <c r="P46" s="30">
        <f t="shared" si="1"/>
        <v>0</v>
      </c>
      <c r="Q46" s="30">
        <f t="shared" si="2"/>
        <v>0</v>
      </c>
      <c r="R46" s="30">
        <f t="shared" si="3"/>
        <v>0</v>
      </c>
      <c r="S46" s="30">
        <f t="shared" si="4"/>
        <v>4</v>
      </c>
      <c r="T46" s="30">
        <f t="shared" si="5"/>
        <v>0</v>
      </c>
      <c r="U46" s="28"/>
      <c r="V46" s="28"/>
      <c r="W46" s="35">
        <f t="shared" si="6"/>
        <v>1</v>
      </c>
      <c r="X46" s="35">
        <f t="shared" si="7"/>
        <v>24</v>
      </c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2:41" x14ac:dyDescent="0.2">
      <c r="B47" s="28"/>
      <c r="C47" s="28"/>
      <c r="D47" s="28"/>
      <c r="E47" s="28"/>
      <c r="F47" s="28"/>
      <c r="G47" s="28"/>
      <c r="H47" s="28"/>
      <c r="I47" s="28"/>
      <c r="J47" s="28"/>
      <c r="K47" s="30">
        <f t="shared" ref="K47:K78" si="12">M47-$E$4</f>
        <v>28</v>
      </c>
      <c r="L47" s="30">
        <f t="shared" si="9"/>
        <v>-25</v>
      </c>
      <c r="M47" s="30">
        <v>32</v>
      </c>
      <c r="N47" s="30">
        <f t="shared" si="10"/>
        <v>0</v>
      </c>
      <c r="O47" s="30">
        <f t="shared" si="11"/>
        <v>0</v>
      </c>
      <c r="P47" s="30">
        <f t="shared" ref="P47:P78" si="13">IF(K47&gt;0,+K47*O47,0)</f>
        <v>0</v>
      </c>
      <c r="Q47" s="30">
        <f t="shared" ref="Q47:Q78" si="14">IF(K47&lt;0,+M47*O47,0)</f>
        <v>0</v>
      </c>
      <c r="R47" s="30">
        <f t="shared" ref="R47:R78" si="15">IF(K47&lt;0,O47,0)</f>
        <v>0</v>
      </c>
      <c r="S47" s="30">
        <f t="shared" ref="S47:S78" si="16">IF(K47&lt;0,M47,$E$4)</f>
        <v>4</v>
      </c>
      <c r="T47" s="30">
        <f t="shared" ref="T47:T78" si="17">S47*O47</f>
        <v>0</v>
      </c>
      <c r="U47" s="28"/>
      <c r="V47" s="28"/>
      <c r="W47" s="35">
        <f t="shared" si="6"/>
        <v>1</v>
      </c>
      <c r="X47" s="35">
        <f t="shared" si="7"/>
        <v>24</v>
      </c>
      <c r="Y47" s="28"/>
      <c r="Z47" s="28"/>
      <c r="AA47" s="28"/>
      <c r="AB47" s="29"/>
      <c r="AC47" s="30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2:41" x14ac:dyDescent="0.2">
      <c r="B48" s="28"/>
      <c r="C48" s="28"/>
      <c r="D48" s="28"/>
      <c r="E48" s="28"/>
      <c r="F48" s="28"/>
      <c r="G48" s="28"/>
      <c r="H48" s="28"/>
      <c r="I48" s="28"/>
      <c r="J48" s="28"/>
      <c r="K48" s="30">
        <f t="shared" si="12"/>
        <v>29</v>
      </c>
      <c r="L48" s="30">
        <f t="shared" si="9"/>
        <v>-26</v>
      </c>
      <c r="M48" s="30">
        <v>33</v>
      </c>
      <c r="N48" s="30">
        <f t="shared" si="10"/>
        <v>0</v>
      </c>
      <c r="O48" s="30">
        <f t="shared" si="11"/>
        <v>0</v>
      </c>
      <c r="P48" s="30">
        <f t="shared" si="13"/>
        <v>0</v>
      </c>
      <c r="Q48" s="30">
        <f t="shared" si="14"/>
        <v>0</v>
      </c>
      <c r="R48" s="30">
        <f t="shared" si="15"/>
        <v>0</v>
      </c>
      <c r="S48" s="30">
        <f t="shared" si="16"/>
        <v>4</v>
      </c>
      <c r="T48" s="30">
        <f t="shared" si="17"/>
        <v>0</v>
      </c>
      <c r="U48" s="28"/>
      <c r="V48" s="28"/>
      <c r="W48" s="35">
        <f t="shared" si="6"/>
        <v>1</v>
      </c>
      <c r="X48" s="35">
        <f t="shared" si="7"/>
        <v>24</v>
      </c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2:41" x14ac:dyDescent="0.2">
      <c r="B49" s="28"/>
      <c r="C49" s="28"/>
      <c r="D49" s="28"/>
      <c r="E49" s="28"/>
      <c r="F49" s="28"/>
      <c r="G49" s="28"/>
      <c r="H49" s="28"/>
      <c r="I49" s="28"/>
      <c r="J49" s="28"/>
      <c r="K49" s="30">
        <f t="shared" si="12"/>
        <v>30</v>
      </c>
      <c r="L49" s="30">
        <f t="shared" ref="L49:L80" si="18">L48-1</f>
        <v>-27</v>
      </c>
      <c r="M49" s="30">
        <v>34</v>
      </c>
      <c r="N49" s="30">
        <f t="shared" ref="N49:N80" si="19">IF(M49&gt;$E$5,0,IF(K49&gt;0,+N48*L49*$N$9/$E$4,+N48*L49*$N$9/M49))</f>
        <v>0</v>
      </c>
      <c r="O49" s="30">
        <f t="shared" si="11"/>
        <v>0</v>
      </c>
      <c r="P49" s="30">
        <f t="shared" si="13"/>
        <v>0</v>
      </c>
      <c r="Q49" s="30">
        <f t="shared" si="14"/>
        <v>0</v>
      </c>
      <c r="R49" s="30">
        <f t="shared" si="15"/>
        <v>0</v>
      </c>
      <c r="S49" s="30">
        <f t="shared" si="16"/>
        <v>4</v>
      </c>
      <c r="T49" s="30">
        <f t="shared" si="17"/>
        <v>0</v>
      </c>
      <c r="U49" s="28"/>
      <c r="V49" s="28"/>
      <c r="W49" s="35">
        <f t="shared" si="6"/>
        <v>1</v>
      </c>
      <c r="X49" s="35">
        <f t="shared" si="7"/>
        <v>24</v>
      </c>
      <c r="Y49" s="28"/>
      <c r="Z49" s="28"/>
      <c r="AA49" s="28"/>
      <c r="AB49" s="30"/>
      <c r="AC49" s="30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2:4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30">
        <f t="shared" si="12"/>
        <v>31</v>
      </c>
      <c r="L50" s="30">
        <f t="shared" si="18"/>
        <v>-28</v>
      </c>
      <c r="M50" s="30">
        <v>35</v>
      </c>
      <c r="N50" s="30">
        <f t="shared" si="19"/>
        <v>0</v>
      </c>
      <c r="O50" s="30">
        <f t="shared" si="11"/>
        <v>0</v>
      </c>
      <c r="P50" s="30">
        <f t="shared" si="13"/>
        <v>0</v>
      </c>
      <c r="Q50" s="30">
        <f t="shared" si="14"/>
        <v>0</v>
      </c>
      <c r="R50" s="30">
        <f t="shared" si="15"/>
        <v>0</v>
      </c>
      <c r="S50" s="30">
        <f t="shared" si="16"/>
        <v>4</v>
      </c>
      <c r="T50" s="30">
        <f t="shared" si="17"/>
        <v>0</v>
      </c>
      <c r="U50" s="28"/>
      <c r="V50" s="28"/>
      <c r="W50" s="35">
        <f t="shared" si="6"/>
        <v>1</v>
      </c>
      <c r="X50" s="35">
        <f t="shared" si="7"/>
        <v>24</v>
      </c>
      <c r="Y50" s="28"/>
      <c r="Z50" s="28"/>
      <c r="AA50" s="28"/>
      <c r="AB50" s="30"/>
      <c r="AC50" s="30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2:41" x14ac:dyDescent="0.2">
      <c r="B51" s="28"/>
      <c r="C51" s="28"/>
      <c r="D51" s="28"/>
      <c r="E51" s="28"/>
      <c r="F51" s="28"/>
      <c r="G51" s="28"/>
      <c r="H51" s="28"/>
      <c r="I51" s="28"/>
      <c r="J51" s="28"/>
      <c r="K51" s="30">
        <f t="shared" si="12"/>
        <v>32</v>
      </c>
      <c r="L51" s="30">
        <f t="shared" si="18"/>
        <v>-29</v>
      </c>
      <c r="M51" s="30">
        <v>36</v>
      </c>
      <c r="N51" s="30">
        <f t="shared" si="19"/>
        <v>0</v>
      </c>
      <c r="O51" s="30">
        <f t="shared" si="11"/>
        <v>0</v>
      </c>
      <c r="P51" s="30">
        <f t="shared" si="13"/>
        <v>0</v>
      </c>
      <c r="Q51" s="30">
        <f t="shared" si="14"/>
        <v>0</v>
      </c>
      <c r="R51" s="30">
        <f t="shared" si="15"/>
        <v>0</v>
      </c>
      <c r="S51" s="30">
        <f t="shared" si="16"/>
        <v>4</v>
      </c>
      <c r="T51" s="30">
        <f t="shared" si="17"/>
        <v>0</v>
      </c>
      <c r="U51" s="28"/>
      <c r="V51" s="28"/>
      <c r="W51" s="35">
        <f t="shared" si="6"/>
        <v>1</v>
      </c>
      <c r="X51" s="35">
        <f t="shared" si="7"/>
        <v>24</v>
      </c>
      <c r="Y51" s="28"/>
      <c r="Z51" s="28"/>
      <c r="AA51" s="28"/>
      <c r="AB51" s="30"/>
      <c r="AC51" s="30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2:41" x14ac:dyDescent="0.2">
      <c r="B52" s="28"/>
      <c r="C52" s="28"/>
      <c r="D52" s="28"/>
      <c r="E52" s="28"/>
      <c r="F52" s="28"/>
      <c r="G52" s="28"/>
      <c r="H52" s="28"/>
      <c r="I52" s="28"/>
      <c r="J52" s="28"/>
      <c r="K52" s="30">
        <f t="shared" si="12"/>
        <v>33</v>
      </c>
      <c r="L52" s="30">
        <f t="shared" si="18"/>
        <v>-30</v>
      </c>
      <c r="M52" s="30">
        <v>37</v>
      </c>
      <c r="N52" s="30">
        <f t="shared" si="19"/>
        <v>0</v>
      </c>
      <c r="O52" s="30">
        <f t="shared" si="11"/>
        <v>0</v>
      </c>
      <c r="P52" s="30">
        <f t="shared" si="13"/>
        <v>0</v>
      </c>
      <c r="Q52" s="30">
        <f t="shared" si="14"/>
        <v>0</v>
      </c>
      <c r="R52" s="30">
        <f t="shared" si="15"/>
        <v>0</v>
      </c>
      <c r="S52" s="30">
        <f t="shared" si="16"/>
        <v>4</v>
      </c>
      <c r="T52" s="30">
        <f t="shared" si="17"/>
        <v>0</v>
      </c>
      <c r="U52" s="28"/>
      <c r="V52" s="28"/>
      <c r="W52" s="35">
        <f t="shared" si="6"/>
        <v>1</v>
      </c>
      <c r="X52" s="35">
        <f t="shared" si="7"/>
        <v>24</v>
      </c>
      <c r="Y52" s="28"/>
      <c r="Z52" s="28"/>
      <c r="AA52" s="28"/>
      <c r="AB52" s="30"/>
      <c r="AC52" s="30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2:41" x14ac:dyDescent="0.2">
      <c r="B53" s="28"/>
      <c r="C53" s="28"/>
      <c r="D53" s="28"/>
      <c r="E53" s="28"/>
      <c r="F53" s="28"/>
      <c r="G53" s="28"/>
      <c r="H53" s="28"/>
      <c r="I53" s="28"/>
      <c r="J53" s="28"/>
      <c r="K53" s="30">
        <f t="shared" si="12"/>
        <v>34</v>
      </c>
      <c r="L53" s="30">
        <f t="shared" si="18"/>
        <v>-31</v>
      </c>
      <c r="M53" s="30">
        <v>38</v>
      </c>
      <c r="N53" s="30">
        <f t="shared" si="19"/>
        <v>0</v>
      </c>
      <c r="O53" s="30">
        <f t="shared" si="11"/>
        <v>0</v>
      </c>
      <c r="P53" s="30">
        <f t="shared" si="13"/>
        <v>0</v>
      </c>
      <c r="Q53" s="30">
        <f t="shared" si="14"/>
        <v>0</v>
      </c>
      <c r="R53" s="30">
        <f t="shared" si="15"/>
        <v>0</v>
      </c>
      <c r="S53" s="30">
        <f t="shared" si="16"/>
        <v>4</v>
      </c>
      <c r="T53" s="30">
        <f t="shared" si="17"/>
        <v>0</v>
      </c>
      <c r="U53" s="28"/>
      <c r="V53" s="28"/>
      <c r="W53" s="35">
        <f t="shared" si="6"/>
        <v>1</v>
      </c>
      <c r="X53" s="35">
        <f t="shared" si="7"/>
        <v>24</v>
      </c>
      <c r="Y53" s="28"/>
      <c r="Z53" s="28"/>
      <c r="AA53" s="28"/>
      <c r="AB53" s="30"/>
      <c r="AC53" s="30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2:41" x14ac:dyDescent="0.2">
      <c r="B54" s="28"/>
      <c r="C54" s="28"/>
      <c r="D54" s="28"/>
      <c r="E54" s="28"/>
      <c r="F54" s="28"/>
      <c r="G54" s="28"/>
      <c r="H54" s="28"/>
      <c r="I54" s="28"/>
      <c r="J54" s="28"/>
      <c r="K54" s="30">
        <f t="shared" si="12"/>
        <v>35</v>
      </c>
      <c r="L54" s="30">
        <f t="shared" si="18"/>
        <v>-32</v>
      </c>
      <c r="M54" s="30">
        <v>39</v>
      </c>
      <c r="N54" s="30">
        <f t="shared" si="19"/>
        <v>0</v>
      </c>
      <c r="O54" s="30">
        <f t="shared" si="11"/>
        <v>0</v>
      </c>
      <c r="P54" s="30">
        <f t="shared" si="13"/>
        <v>0</v>
      </c>
      <c r="Q54" s="30">
        <f t="shared" si="14"/>
        <v>0</v>
      </c>
      <c r="R54" s="30">
        <f t="shared" si="15"/>
        <v>0</v>
      </c>
      <c r="S54" s="30">
        <f t="shared" si="16"/>
        <v>4</v>
      </c>
      <c r="T54" s="30">
        <f t="shared" si="17"/>
        <v>0</v>
      </c>
      <c r="U54" s="28"/>
      <c r="V54" s="28"/>
      <c r="W54" s="35">
        <f t="shared" si="6"/>
        <v>1</v>
      </c>
      <c r="X54" s="35">
        <f t="shared" si="7"/>
        <v>24</v>
      </c>
      <c r="Y54" s="28"/>
      <c r="Z54" s="28"/>
      <c r="AA54" s="28"/>
      <c r="AB54" s="30"/>
      <c r="AC54" s="30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2:41" x14ac:dyDescent="0.2">
      <c r="B55" s="28"/>
      <c r="C55" s="28"/>
      <c r="D55" s="28"/>
      <c r="E55" s="28"/>
      <c r="F55" s="28"/>
      <c r="G55" s="28"/>
      <c r="H55" s="28"/>
      <c r="I55" s="28"/>
      <c r="J55" s="28"/>
      <c r="K55" s="30">
        <f t="shared" si="12"/>
        <v>36</v>
      </c>
      <c r="L55" s="30">
        <f t="shared" si="18"/>
        <v>-33</v>
      </c>
      <c r="M55" s="30">
        <v>40</v>
      </c>
      <c r="N55" s="30">
        <f t="shared" si="19"/>
        <v>0</v>
      </c>
      <c r="O55" s="30">
        <f t="shared" si="11"/>
        <v>0</v>
      </c>
      <c r="P55" s="30">
        <f t="shared" si="13"/>
        <v>0</v>
      </c>
      <c r="Q55" s="30">
        <f t="shared" si="14"/>
        <v>0</v>
      </c>
      <c r="R55" s="30">
        <f t="shared" si="15"/>
        <v>0</v>
      </c>
      <c r="S55" s="30">
        <f t="shared" si="16"/>
        <v>4</v>
      </c>
      <c r="T55" s="30">
        <f t="shared" si="17"/>
        <v>0</v>
      </c>
      <c r="U55" s="28"/>
      <c r="V55" s="28"/>
      <c r="W55" s="35">
        <f t="shared" si="6"/>
        <v>1</v>
      </c>
      <c r="X55" s="35">
        <f t="shared" si="7"/>
        <v>24</v>
      </c>
      <c r="Y55" s="28"/>
      <c r="Z55" s="28"/>
      <c r="AA55" s="30"/>
      <c r="AB55" s="30"/>
      <c r="AC55" s="30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2:41" x14ac:dyDescent="0.2">
      <c r="B56" s="30">
        <f>IF(G48&lt;1,AI113,AI112)</f>
        <v>0</v>
      </c>
      <c r="C56" s="28"/>
      <c r="D56" s="28"/>
      <c r="E56" s="28"/>
      <c r="F56" s="28"/>
      <c r="G56" s="28"/>
      <c r="H56" s="28"/>
      <c r="I56" s="28"/>
      <c r="J56" s="28"/>
      <c r="K56" s="30">
        <f t="shared" si="12"/>
        <v>37</v>
      </c>
      <c r="L56" s="30">
        <f t="shared" si="18"/>
        <v>-34</v>
      </c>
      <c r="M56" s="30">
        <v>41</v>
      </c>
      <c r="N56" s="30">
        <f t="shared" si="19"/>
        <v>0</v>
      </c>
      <c r="O56" s="30">
        <f t="shared" si="11"/>
        <v>0</v>
      </c>
      <c r="P56" s="30">
        <f t="shared" si="13"/>
        <v>0</v>
      </c>
      <c r="Q56" s="30">
        <f t="shared" si="14"/>
        <v>0</v>
      </c>
      <c r="R56" s="30">
        <f t="shared" si="15"/>
        <v>0</v>
      </c>
      <c r="S56" s="30">
        <f t="shared" si="16"/>
        <v>4</v>
      </c>
      <c r="T56" s="30">
        <f t="shared" si="17"/>
        <v>0</v>
      </c>
      <c r="U56" s="28"/>
      <c r="V56" s="28"/>
      <c r="W56" s="35">
        <f t="shared" si="6"/>
        <v>1</v>
      </c>
      <c r="X56" s="35">
        <f t="shared" si="7"/>
        <v>24</v>
      </c>
      <c r="Y56" s="28"/>
      <c r="Z56" s="28"/>
      <c r="AA56" s="28"/>
      <c r="AB56" s="30"/>
      <c r="AC56" s="30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2:41" x14ac:dyDescent="0.2">
      <c r="B57" s="28"/>
      <c r="C57" s="28"/>
      <c r="D57" s="28"/>
      <c r="E57" s="28"/>
      <c r="F57" s="28"/>
      <c r="G57" s="28"/>
      <c r="H57" s="28"/>
      <c r="I57" s="28"/>
      <c r="J57" s="28"/>
      <c r="K57" s="30">
        <f t="shared" si="12"/>
        <v>38</v>
      </c>
      <c r="L57" s="30">
        <f t="shared" si="18"/>
        <v>-35</v>
      </c>
      <c r="M57" s="30">
        <v>42</v>
      </c>
      <c r="N57" s="30">
        <f t="shared" si="19"/>
        <v>0</v>
      </c>
      <c r="O57" s="30">
        <f t="shared" si="11"/>
        <v>0</v>
      </c>
      <c r="P57" s="30">
        <f t="shared" si="13"/>
        <v>0</v>
      </c>
      <c r="Q57" s="30">
        <f t="shared" si="14"/>
        <v>0</v>
      </c>
      <c r="R57" s="30">
        <f t="shared" si="15"/>
        <v>0</v>
      </c>
      <c r="S57" s="30">
        <f t="shared" si="16"/>
        <v>4</v>
      </c>
      <c r="T57" s="30">
        <f t="shared" si="17"/>
        <v>0</v>
      </c>
      <c r="U57" s="28"/>
      <c r="V57" s="28"/>
      <c r="W57" s="35">
        <f t="shared" si="6"/>
        <v>1</v>
      </c>
      <c r="X57" s="35">
        <f t="shared" si="7"/>
        <v>24</v>
      </c>
      <c r="Y57" s="28"/>
      <c r="Z57" s="28"/>
      <c r="AA57" s="28"/>
      <c r="AB57" s="30"/>
      <c r="AC57" s="30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2:41" x14ac:dyDescent="0.2">
      <c r="B58" s="28"/>
      <c r="C58" s="28"/>
      <c r="D58" s="28"/>
      <c r="E58" s="28"/>
      <c r="F58" s="28"/>
      <c r="G58" s="28"/>
      <c r="H58" s="28"/>
      <c r="I58" s="28"/>
      <c r="J58" s="28"/>
      <c r="K58" s="30">
        <f t="shared" si="12"/>
        <v>39</v>
      </c>
      <c r="L58" s="30">
        <f t="shared" si="18"/>
        <v>-36</v>
      </c>
      <c r="M58" s="30">
        <v>43</v>
      </c>
      <c r="N58" s="30">
        <f t="shared" si="19"/>
        <v>0</v>
      </c>
      <c r="O58" s="30">
        <f t="shared" si="11"/>
        <v>0</v>
      </c>
      <c r="P58" s="30">
        <f t="shared" si="13"/>
        <v>0</v>
      </c>
      <c r="Q58" s="30">
        <f t="shared" si="14"/>
        <v>0</v>
      </c>
      <c r="R58" s="30">
        <f t="shared" si="15"/>
        <v>0</v>
      </c>
      <c r="S58" s="30">
        <f t="shared" si="16"/>
        <v>4</v>
      </c>
      <c r="T58" s="30">
        <f t="shared" si="17"/>
        <v>0</v>
      </c>
      <c r="U58" s="28"/>
      <c r="V58" s="28"/>
      <c r="W58" s="35">
        <f t="shared" si="6"/>
        <v>1</v>
      </c>
      <c r="X58" s="35">
        <f t="shared" si="7"/>
        <v>24</v>
      </c>
      <c r="Y58" s="28"/>
      <c r="Z58" s="28"/>
      <c r="AA58" s="28"/>
      <c r="AB58" s="30"/>
      <c r="AC58" s="30"/>
      <c r="AD58" s="28"/>
      <c r="AE58" s="30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2:41" x14ac:dyDescent="0.2">
      <c r="B59" s="28"/>
      <c r="C59" s="28"/>
      <c r="D59" s="28"/>
      <c r="E59" s="28"/>
      <c r="F59" s="28"/>
      <c r="G59" s="28"/>
      <c r="H59" s="28"/>
      <c r="I59" s="28"/>
      <c r="J59" s="28"/>
      <c r="K59" s="30">
        <f t="shared" si="12"/>
        <v>40</v>
      </c>
      <c r="L59" s="30">
        <f t="shared" si="18"/>
        <v>-37</v>
      </c>
      <c r="M59" s="30">
        <v>44</v>
      </c>
      <c r="N59" s="30">
        <f t="shared" si="19"/>
        <v>0</v>
      </c>
      <c r="O59" s="30">
        <f t="shared" si="11"/>
        <v>0</v>
      </c>
      <c r="P59" s="30">
        <f t="shared" si="13"/>
        <v>0</v>
      </c>
      <c r="Q59" s="30">
        <f t="shared" si="14"/>
        <v>0</v>
      </c>
      <c r="R59" s="30">
        <f t="shared" si="15"/>
        <v>0</v>
      </c>
      <c r="S59" s="30">
        <f t="shared" si="16"/>
        <v>4</v>
      </c>
      <c r="T59" s="30">
        <f t="shared" si="17"/>
        <v>0</v>
      </c>
      <c r="U59" s="28"/>
      <c r="V59" s="28"/>
      <c r="W59" s="35">
        <f t="shared" si="6"/>
        <v>1</v>
      </c>
      <c r="X59" s="35">
        <f t="shared" si="7"/>
        <v>24</v>
      </c>
      <c r="Y59" s="28"/>
      <c r="Z59" s="28"/>
      <c r="AA59" s="28"/>
      <c r="AB59" s="30"/>
      <c r="AC59" s="30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2:4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30">
        <f t="shared" si="12"/>
        <v>41</v>
      </c>
      <c r="L60" s="30">
        <f t="shared" si="18"/>
        <v>-38</v>
      </c>
      <c r="M60" s="30">
        <v>45</v>
      </c>
      <c r="N60" s="30">
        <f t="shared" si="19"/>
        <v>0</v>
      </c>
      <c r="O60" s="30">
        <f t="shared" si="11"/>
        <v>0</v>
      </c>
      <c r="P60" s="30">
        <f t="shared" si="13"/>
        <v>0</v>
      </c>
      <c r="Q60" s="30">
        <f t="shared" si="14"/>
        <v>0</v>
      </c>
      <c r="R60" s="30">
        <f t="shared" si="15"/>
        <v>0</v>
      </c>
      <c r="S60" s="30">
        <f t="shared" si="16"/>
        <v>4</v>
      </c>
      <c r="T60" s="30">
        <f t="shared" si="17"/>
        <v>0</v>
      </c>
      <c r="U60" s="28"/>
      <c r="V60" s="28"/>
      <c r="W60" s="35">
        <f t="shared" si="6"/>
        <v>1</v>
      </c>
      <c r="X60" s="35">
        <f t="shared" si="7"/>
        <v>24</v>
      </c>
      <c r="Y60" s="28"/>
      <c r="Z60" s="28"/>
      <c r="AA60" s="28"/>
      <c r="AB60" s="30"/>
      <c r="AC60" s="30"/>
      <c r="AD60" s="28"/>
      <c r="AE60" s="28"/>
      <c r="AF60" s="29"/>
      <c r="AG60" s="28"/>
      <c r="AH60" s="32"/>
      <c r="AI60" s="28"/>
      <c r="AJ60" s="28"/>
      <c r="AK60" s="28"/>
      <c r="AL60" s="28"/>
      <c r="AM60" s="29"/>
      <c r="AN60" s="28"/>
      <c r="AO60" s="29"/>
    </row>
    <row r="61" spans="2:41" x14ac:dyDescent="0.2">
      <c r="B61" s="28"/>
      <c r="C61" s="28"/>
      <c r="D61" s="28"/>
      <c r="E61" s="28"/>
      <c r="F61" s="28"/>
      <c r="G61" s="28"/>
      <c r="H61" s="28"/>
      <c r="I61" s="28"/>
      <c r="J61" s="28"/>
      <c r="K61" s="30">
        <f t="shared" si="12"/>
        <v>42</v>
      </c>
      <c r="L61" s="30">
        <f t="shared" si="18"/>
        <v>-39</v>
      </c>
      <c r="M61" s="30">
        <v>46</v>
      </c>
      <c r="N61" s="30">
        <f t="shared" si="19"/>
        <v>0</v>
      </c>
      <c r="O61" s="30">
        <f t="shared" si="11"/>
        <v>0</v>
      </c>
      <c r="P61" s="30">
        <f t="shared" si="13"/>
        <v>0</v>
      </c>
      <c r="Q61" s="30">
        <f t="shared" si="14"/>
        <v>0</v>
      </c>
      <c r="R61" s="30">
        <f t="shared" si="15"/>
        <v>0</v>
      </c>
      <c r="S61" s="30">
        <f t="shared" si="16"/>
        <v>4</v>
      </c>
      <c r="T61" s="30">
        <f t="shared" si="17"/>
        <v>0</v>
      </c>
      <c r="U61" s="28"/>
      <c r="V61" s="28"/>
      <c r="W61" s="35">
        <f t="shared" si="6"/>
        <v>1</v>
      </c>
      <c r="X61" s="35">
        <f t="shared" si="7"/>
        <v>24</v>
      </c>
      <c r="Y61" s="28"/>
      <c r="Z61" s="28"/>
      <c r="AA61" s="28"/>
      <c r="AB61" s="30"/>
      <c r="AC61" s="30"/>
      <c r="AD61" s="28"/>
      <c r="AE61" s="28"/>
      <c r="AF61" s="28"/>
      <c r="AG61" s="28"/>
      <c r="AH61" s="37"/>
      <c r="AI61" s="28"/>
      <c r="AJ61" s="30"/>
      <c r="AK61" s="28"/>
      <c r="AL61" s="28"/>
      <c r="AM61" s="30"/>
      <c r="AN61" s="30"/>
      <c r="AO61" s="28"/>
    </row>
    <row r="62" spans="2:4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30">
        <f t="shared" si="12"/>
        <v>43</v>
      </c>
      <c r="L62" s="30">
        <f t="shared" si="18"/>
        <v>-40</v>
      </c>
      <c r="M62" s="30">
        <v>47</v>
      </c>
      <c r="N62" s="30">
        <f t="shared" si="19"/>
        <v>0</v>
      </c>
      <c r="O62" s="30">
        <f t="shared" si="11"/>
        <v>0</v>
      </c>
      <c r="P62" s="30">
        <f t="shared" si="13"/>
        <v>0</v>
      </c>
      <c r="Q62" s="30">
        <f t="shared" si="14"/>
        <v>0</v>
      </c>
      <c r="R62" s="30">
        <f t="shared" si="15"/>
        <v>0</v>
      </c>
      <c r="S62" s="30">
        <f t="shared" si="16"/>
        <v>4</v>
      </c>
      <c r="T62" s="30">
        <f t="shared" si="17"/>
        <v>0</v>
      </c>
      <c r="U62" s="28"/>
      <c r="V62" s="28"/>
      <c r="W62" s="35">
        <f t="shared" si="6"/>
        <v>1</v>
      </c>
      <c r="X62" s="35">
        <f t="shared" si="7"/>
        <v>24</v>
      </c>
      <c r="Y62" s="28"/>
      <c r="Z62" s="28"/>
      <c r="AA62" s="28"/>
      <c r="AB62" s="30"/>
      <c r="AC62" s="30"/>
      <c r="AD62" s="28"/>
      <c r="AE62" s="28"/>
      <c r="AF62" s="30"/>
      <c r="AG62" s="28"/>
      <c r="AH62" s="35"/>
      <c r="AI62" s="34"/>
      <c r="AJ62" s="34"/>
      <c r="AK62" s="30"/>
      <c r="AL62" s="30"/>
      <c r="AM62" s="28"/>
      <c r="AN62" s="28"/>
      <c r="AO62" s="35"/>
    </row>
    <row r="63" spans="2:41" x14ac:dyDescent="0.2">
      <c r="B63" s="28"/>
      <c r="C63" s="28"/>
      <c r="D63" s="28"/>
      <c r="E63" s="28"/>
      <c r="F63" s="28"/>
      <c r="G63" s="28"/>
      <c r="H63" s="28"/>
      <c r="I63" s="28"/>
      <c r="J63" s="28"/>
      <c r="K63" s="30">
        <f t="shared" si="12"/>
        <v>44</v>
      </c>
      <c r="L63" s="30">
        <f t="shared" si="18"/>
        <v>-41</v>
      </c>
      <c r="M63" s="30">
        <v>48</v>
      </c>
      <c r="N63" s="30">
        <f t="shared" si="19"/>
        <v>0</v>
      </c>
      <c r="O63" s="30">
        <f t="shared" si="11"/>
        <v>0</v>
      </c>
      <c r="P63" s="30">
        <f t="shared" si="13"/>
        <v>0</v>
      </c>
      <c r="Q63" s="30">
        <f t="shared" si="14"/>
        <v>0</v>
      </c>
      <c r="R63" s="30">
        <f t="shared" si="15"/>
        <v>0</v>
      </c>
      <c r="S63" s="30">
        <f t="shared" si="16"/>
        <v>4</v>
      </c>
      <c r="T63" s="30">
        <f t="shared" si="17"/>
        <v>0</v>
      </c>
      <c r="U63" s="28"/>
      <c r="V63" s="28"/>
      <c r="W63" s="28"/>
      <c r="X63" s="28"/>
      <c r="Y63" s="28"/>
      <c r="Z63" s="28"/>
      <c r="AA63" s="28"/>
      <c r="AB63" s="30"/>
      <c r="AC63" s="30"/>
      <c r="AD63" s="28"/>
      <c r="AE63" s="28"/>
      <c r="AF63" s="35"/>
      <c r="AG63" s="35"/>
      <c r="AH63" s="35"/>
      <c r="AI63" s="30"/>
      <c r="AJ63" s="30"/>
      <c r="AK63" s="28"/>
      <c r="AL63" s="28"/>
      <c r="AM63" s="30"/>
      <c r="AN63" s="30"/>
      <c r="AO63" s="30"/>
    </row>
    <row r="64" spans="2:41" x14ac:dyDescent="0.2">
      <c r="B64" s="28"/>
      <c r="C64" s="28"/>
      <c r="D64" s="28"/>
      <c r="E64" s="28"/>
      <c r="F64" s="28"/>
      <c r="G64" s="28"/>
      <c r="H64" s="28"/>
      <c r="I64" s="28"/>
      <c r="J64" s="28"/>
      <c r="K64" s="30">
        <f t="shared" si="12"/>
        <v>45</v>
      </c>
      <c r="L64" s="30">
        <f t="shared" si="18"/>
        <v>-42</v>
      </c>
      <c r="M64" s="30">
        <v>49</v>
      </c>
      <c r="N64" s="30">
        <f t="shared" si="19"/>
        <v>0</v>
      </c>
      <c r="O64" s="30">
        <f t="shared" si="11"/>
        <v>0</v>
      </c>
      <c r="P64" s="30">
        <f t="shared" si="13"/>
        <v>0</v>
      </c>
      <c r="Q64" s="30">
        <f t="shared" si="14"/>
        <v>0</v>
      </c>
      <c r="R64" s="30">
        <f t="shared" si="15"/>
        <v>0</v>
      </c>
      <c r="S64" s="30">
        <f t="shared" si="16"/>
        <v>4</v>
      </c>
      <c r="T64" s="30">
        <f t="shared" si="17"/>
        <v>0</v>
      </c>
      <c r="U64" s="28"/>
      <c r="V64" s="28"/>
      <c r="W64" s="28"/>
      <c r="X64" s="28"/>
      <c r="Y64" s="28"/>
      <c r="Z64" s="28"/>
      <c r="AA64" s="28"/>
      <c r="AB64" s="30"/>
      <c r="AC64" s="30"/>
      <c r="AD64" s="28"/>
      <c r="AE64" s="28"/>
      <c r="AF64" s="35"/>
      <c r="AG64" s="35"/>
      <c r="AH64" s="35"/>
      <c r="AI64" s="30"/>
      <c r="AJ64" s="30"/>
      <c r="AK64" s="30"/>
      <c r="AL64" s="30"/>
      <c r="AM64" s="30"/>
      <c r="AN64" s="30"/>
      <c r="AO64" s="30"/>
    </row>
    <row r="65" spans="2:41" x14ac:dyDescent="0.2">
      <c r="B65" s="28"/>
      <c r="C65" s="28"/>
      <c r="D65" s="28"/>
      <c r="E65" s="28"/>
      <c r="F65" s="28"/>
      <c r="G65" s="28"/>
      <c r="H65" s="28"/>
      <c r="I65" s="28"/>
      <c r="J65" s="28"/>
      <c r="K65" s="30">
        <f t="shared" si="12"/>
        <v>46</v>
      </c>
      <c r="L65" s="30">
        <f t="shared" si="18"/>
        <v>-43</v>
      </c>
      <c r="M65" s="30">
        <v>50</v>
      </c>
      <c r="N65" s="30">
        <f t="shared" si="19"/>
        <v>0</v>
      </c>
      <c r="O65" s="30">
        <f t="shared" si="11"/>
        <v>0</v>
      </c>
      <c r="P65" s="30">
        <f t="shared" si="13"/>
        <v>0</v>
      </c>
      <c r="Q65" s="30">
        <f t="shared" si="14"/>
        <v>0</v>
      </c>
      <c r="R65" s="30">
        <f t="shared" si="15"/>
        <v>0</v>
      </c>
      <c r="S65" s="30">
        <f t="shared" si="16"/>
        <v>4</v>
      </c>
      <c r="T65" s="30">
        <f t="shared" si="17"/>
        <v>0</v>
      </c>
      <c r="U65" s="28"/>
      <c r="V65" s="28"/>
      <c r="W65" s="28"/>
      <c r="X65" s="28"/>
      <c r="Y65" s="28"/>
      <c r="Z65" s="28"/>
      <c r="AA65" s="28"/>
      <c r="AB65" s="30"/>
      <c r="AC65" s="30"/>
      <c r="AD65" s="30"/>
      <c r="AE65" s="30"/>
      <c r="AF65" s="35"/>
      <c r="AG65" s="35"/>
      <c r="AH65" s="35"/>
      <c r="AI65" s="30"/>
      <c r="AJ65" s="30"/>
      <c r="AK65" s="30"/>
      <c r="AL65" s="30"/>
      <c r="AM65" s="30"/>
      <c r="AN65" s="30"/>
      <c r="AO65" s="30"/>
    </row>
    <row r="66" spans="2:41" x14ac:dyDescent="0.2">
      <c r="B66" s="28"/>
      <c r="C66" s="28"/>
      <c r="D66" s="28"/>
      <c r="E66" s="28"/>
      <c r="F66" s="28"/>
      <c r="G66" s="28"/>
      <c r="H66" s="28"/>
      <c r="I66" s="28"/>
      <c r="J66" s="28"/>
      <c r="K66" s="30">
        <f t="shared" si="12"/>
        <v>47</v>
      </c>
      <c r="L66" s="30">
        <f t="shared" si="18"/>
        <v>-44</v>
      </c>
      <c r="M66" s="30">
        <v>51</v>
      </c>
      <c r="N66" s="30">
        <f t="shared" si="19"/>
        <v>0</v>
      </c>
      <c r="O66" s="30">
        <f t="shared" si="11"/>
        <v>0</v>
      </c>
      <c r="P66" s="30">
        <f t="shared" si="13"/>
        <v>0</v>
      </c>
      <c r="Q66" s="30">
        <f t="shared" si="14"/>
        <v>0</v>
      </c>
      <c r="R66" s="30">
        <f t="shared" si="15"/>
        <v>0</v>
      </c>
      <c r="S66" s="30">
        <f t="shared" si="16"/>
        <v>4</v>
      </c>
      <c r="T66" s="30">
        <f t="shared" si="17"/>
        <v>0</v>
      </c>
      <c r="U66" s="28"/>
      <c r="V66" s="28"/>
      <c r="W66" s="28"/>
      <c r="X66" s="28"/>
      <c r="Y66" s="28"/>
      <c r="Z66" s="28"/>
      <c r="AA66" s="28"/>
      <c r="AB66" s="30"/>
      <c r="AC66" s="30"/>
      <c r="AD66" s="30"/>
      <c r="AE66" s="30"/>
      <c r="AF66" s="35"/>
      <c r="AG66" s="35"/>
      <c r="AH66" s="35"/>
      <c r="AI66" s="30"/>
      <c r="AJ66" s="30"/>
      <c r="AK66" s="30"/>
      <c r="AL66" s="30"/>
      <c r="AM66" s="30"/>
      <c r="AN66" s="30"/>
      <c r="AO66" s="30"/>
    </row>
    <row r="67" spans="2:41" x14ac:dyDescent="0.2">
      <c r="B67" s="28"/>
      <c r="C67" s="28"/>
      <c r="D67" s="28"/>
      <c r="E67" s="28"/>
      <c r="F67" s="28"/>
      <c r="G67" s="28"/>
      <c r="H67" s="28"/>
      <c r="I67" s="28"/>
      <c r="J67" s="28"/>
      <c r="K67" s="30">
        <f t="shared" si="12"/>
        <v>48</v>
      </c>
      <c r="L67" s="30">
        <f t="shared" si="18"/>
        <v>-45</v>
      </c>
      <c r="M67" s="30">
        <v>52</v>
      </c>
      <c r="N67" s="30">
        <f t="shared" si="19"/>
        <v>0</v>
      </c>
      <c r="O67" s="30">
        <f t="shared" si="11"/>
        <v>0</v>
      </c>
      <c r="P67" s="30">
        <f t="shared" si="13"/>
        <v>0</v>
      </c>
      <c r="Q67" s="30">
        <f t="shared" si="14"/>
        <v>0</v>
      </c>
      <c r="R67" s="30">
        <f t="shared" si="15"/>
        <v>0</v>
      </c>
      <c r="S67" s="30">
        <f t="shared" si="16"/>
        <v>4</v>
      </c>
      <c r="T67" s="30">
        <f t="shared" si="17"/>
        <v>0</v>
      </c>
      <c r="U67" s="28"/>
      <c r="V67" s="28"/>
      <c r="W67" s="28"/>
      <c r="X67" s="28"/>
      <c r="Y67" s="28"/>
      <c r="Z67" s="28"/>
      <c r="AA67" s="28"/>
      <c r="AB67" s="30"/>
      <c r="AC67" s="30"/>
      <c r="AD67" s="30"/>
      <c r="AE67" s="30"/>
      <c r="AF67" s="35"/>
      <c r="AG67" s="35"/>
      <c r="AH67" s="35"/>
      <c r="AI67" s="30"/>
      <c r="AJ67" s="30"/>
      <c r="AK67" s="30"/>
      <c r="AL67" s="30"/>
      <c r="AM67" s="30"/>
      <c r="AN67" s="30"/>
      <c r="AO67" s="30"/>
    </row>
    <row r="68" spans="2:41" x14ac:dyDescent="0.2">
      <c r="B68" s="28"/>
      <c r="C68" s="28"/>
      <c r="D68" s="28"/>
      <c r="E68" s="28"/>
      <c r="F68" s="28"/>
      <c r="G68" s="28"/>
      <c r="H68" s="28"/>
      <c r="I68" s="28"/>
      <c r="J68" s="28"/>
      <c r="K68" s="30">
        <f t="shared" si="12"/>
        <v>49</v>
      </c>
      <c r="L68" s="30">
        <f t="shared" si="18"/>
        <v>-46</v>
      </c>
      <c r="M68" s="30">
        <v>53</v>
      </c>
      <c r="N68" s="30">
        <f t="shared" si="19"/>
        <v>0</v>
      </c>
      <c r="O68" s="30">
        <f t="shared" si="11"/>
        <v>0</v>
      </c>
      <c r="P68" s="30">
        <f t="shared" si="13"/>
        <v>0</v>
      </c>
      <c r="Q68" s="30">
        <f t="shared" si="14"/>
        <v>0</v>
      </c>
      <c r="R68" s="30">
        <f t="shared" si="15"/>
        <v>0</v>
      </c>
      <c r="S68" s="30">
        <f t="shared" si="16"/>
        <v>4</v>
      </c>
      <c r="T68" s="30">
        <f t="shared" si="17"/>
        <v>0</v>
      </c>
      <c r="U68" s="28"/>
      <c r="V68" s="28"/>
      <c r="W68" s="28"/>
      <c r="X68" s="28"/>
      <c r="Y68" s="28"/>
      <c r="Z68" s="28"/>
      <c r="AA68" s="28"/>
      <c r="AB68" s="30"/>
      <c r="AC68" s="30"/>
      <c r="AD68" s="30"/>
      <c r="AE68" s="30"/>
      <c r="AF68" s="35"/>
      <c r="AG68" s="35"/>
      <c r="AH68" s="35"/>
      <c r="AI68" s="30"/>
      <c r="AJ68" s="30"/>
      <c r="AK68" s="30"/>
      <c r="AL68" s="30"/>
      <c r="AM68" s="30"/>
      <c r="AN68" s="30"/>
      <c r="AO68" s="30"/>
    </row>
    <row r="69" spans="2:41" x14ac:dyDescent="0.2">
      <c r="B69" s="28"/>
      <c r="C69" s="28"/>
      <c r="D69" s="28"/>
      <c r="E69" s="28"/>
      <c r="F69" s="28"/>
      <c r="G69" s="28"/>
      <c r="H69" s="28"/>
      <c r="I69" s="28"/>
      <c r="J69" s="28"/>
      <c r="K69" s="30">
        <f t="shared" si="12"/>
        <v>50</v>
      </c>
      <c r="L69" s="30">
        <f t="shared" si="18"/>
        <v>-47</v>
      </c>
      <c r="M69" s="30">
        <v>54</v>
      </c>
      <c r="N69" s="30">
        <f t="shared" si="19"/>
        <v>0</v>
      </c>
      <c r="O69" s="30">
        <f t="shared" ref="O69:O100" si="20">O68*$N$9*L69/M69</f>
        <v>0</v>
      </c>
      <c r="P69" s="30">
        <f t="shared" si="13"/>
        <v>0</v>
      </c>
      <c r="Q69" s="30">
        <f t="shared" si="14"/>
        <v>0</v>
      </c>
      <c r="R69" s="30">
        <f t="shared" si="15"/>
        <v>0</v>
      </c>
      <c r="S69" s="30">
        <f t="shared" si="16"/>
        <v>4</v>
      </c>
      <c r="T69" s="30">
        <f t="shared" si="17"/>
        <v>0</v>
      </c>
      <c r="U69" s="28"/>
      <c r="V69" s="28"/>
      <c r="W69" s="28"/>
      <c r="X69" s="28"/>
      <c r="Y69" s="28"/>
      <c r="Z69" s="28"/>
      <c r="AA69" s="28"/>
      <c r="AB69" s="30"/>
      <c r="AC69" s="30"/>
      <c r="AD69" s="30"/>
      <c r="AE69" s="30"/>
      <c r="AF69" s="35"/>
      <c r="AG69" s="35"/>
      <c r="AH69" s="35"/>
      <c r="AI69" s="30"/>
      <c r="AJ69" s="30"/>
      <c r="AK69" s="30"/>
      <c r="AL69" s="30"/>
      <c r="AM69" s="30"/>
      <c r="AN69" s="30"/>
      <c r="AO69" s="30"/>
    </row>
    <row r="70" spans="2:41" x14ac:dyDescent="0.2">
      <c r="B70" s="28"/>
      <c r="C70" s="28"/>
      <c r="D70" s="28"/>
      <c r="E70" s="28"/>
      <c r="F70" s="28"/>
      <c r="G70" s="28"/>
      <c r="H70" s="28"/>
      <c r="I70" s="28"/>
      <c r="J70" s="28"/>
      <c r="K70" s="30">
        <f t="shared" si="12"/>
        <v>51</v>
      </c>
      <c r="L70" s="30">
        <f t="shared" si="18"/>
        <v>-48</v>
      </c>
      <c r="M70" s="30">
        <v>55</v>
      </c>
      <c r="N70" s="30">
        <f t="shared" si="19"/>
        <v>0</v>
      </c>
      <c r="O70" s="30">
        <f t="shared" si="20"/>
        <v>0</v>
      </c>
      <c r="P70" s="30">
        <f t="shared" si="13"/>
        <v>0</v>
      </c>
      <c r="Q70" s="30">
        <f t="shared" si="14"/>
        <v>0</v>
      </c>
      <c r="R70" s="30">
        <f t="shared" si="15"/>
        <v>0</v>
      </c>
      <c r="S70" s="30">
        <f t="shared" si="16"/>
        <v>4</v>
      </c>
      <c r="T70" s="30">
        <f t="shared" si="17"/>
        <v>0</v>
      </c>
      <c r="U70" s="28"/>
      <c r="V70" s="28"/>
      <c r="W70" s="28"/>
      <c r="X70" s="28"/>
      <c r="Y70" s="28"/>
      <c r="Z70" s="28"/>
      <c r="AA70" s="28"/>
      <c r="AB70" s="30"/>
      <c r="AC70" s="28"/>
      <c r="AD70" s="30"/>
      <c r="AE70" s="30"/>
      <c r="AF70" s="35"/>
      <c r="AG70" s="35"/>
      <c r="AH70" s="35"/>
      <c r="AI70" s="30"/>
      <c r="AJ70" s="30"/>
      <c r="AK70" s="30"/>
      <c r="AL70" s="30"/>
      <c r="AM70" s="30"/>
      <c r="AN70" s="30"/>
      <c r="AO70" s="30"/>
    </row>
    <row r="71" spans="2:41" x14ac:dyDescent="0.2">
      <c r="B71" s="28"/>
      <c r="C71" s="28"/>
      <c r="D71" s="28"/>
      <c r="E71" s="28"/>
      <c r="F71" s="28"/>
      <c r="G71" s="28"/>
      <c r="H71" s="28"/>
      <c r="I71" s="28"/>
      <c r="J71" s="28"/>
      <c r="K71" s="30">
        <f t="shared" si="12"/>
        <v>52</v>
      </c>
      <c r="L71" s="30">
        <f t="shared" si="18"/>
        <v>-49</v>
      </c>
      <c r="M71" s="30">
        <v>56</v>
      </c>
      <c r="N71" s="30">
        <f t="shared" si="19"/>
        <v>0</v>
      </c>
      <c r="O71" s="30">
        <f t="shared" si="20"/>
        <v>0</v>
      </c>
      <c r="P71" s="30">
        <f t="shared" si="13"/>
        <v>0</v>
      </c>
      <c r="Q71" s="30">
        <f t="shared" si="14"/>
        <v>0</v>
      </c>
      <c r="R71" s="30">
        <f t="shared" si="15"/>
        <v>0</v>
      </c>
      <c r="S71" s="30">
        <f t="shared" si="16"/>
        <v>4</v>
      </c>
      <c r="T71" s="30">
        <f t="shared" si="17"/>
        <v>0</v>
      </c>
      <c r="U71" s="28"/>
      <c r="V71" s="28"/>
      <c r="W71" s="28"/>
      <c r="X71" s="28"/>
      <c r="Y71" s="28"/>
      <c r="Z71" s="28"/>
      <c r="AA71" s="28"/>
      <c r="AB71" s="30"/>
      <c r="AC71" s="28"/>
      <c r="AD71" s="30"/>
      <c r="AE71" s="30"/>
      <c r="AF71" s="35"/>
      <c r="AG71" s="35"/>
      <c r="AH71" s="35"/>
      <c r="AI71" s="30"/>
      <c r="AJ71" s="30"/>
      <c r="AK71" s="30"/>
      <c r="AL71" s="30"/>
      <c r="AM71" s="30"/>
      <c r="AN71" s="30"/>
      <c r="AO71" s="30"/>
    </row>
    <row r="72" spans="2:41" x14ac:dyDescent="0.2">
      <c r="B72" s="28"/>
      <c r="C72" s="28"/>
      <c r="D72" s="28"/>
      <c r="E72" s="28"/>
      <c r="F72" s="28"/>
      <c r="G72" s="28"/>
      <c r="H72" s="28"/>
      <c r="I72" s="28"/>
      <c r="J72" s="28"/>
      <c r="K72" s="30">
        <f t="shared" si="12"/>
        <v>53</v>
      </c>
      <c r="L72" s="30">
        <f t="shared" si="18"/>
        <v>-50</v>
      </c>
      <c r="M72" s="30">
        <v>57</v>
      </c>
      <c r="N72" s="30">
        <f t="shared" si="19"/>
        <v>0</v>
      </c>
      <c r="O72" s="30">
        <f t="shared" si="20"/>
        <v>0</v>
      </c>
      <c r="P72" s="30">
        <f t="shared" si="13"/>
        <v>0</v>
      </c>
      <c r="Q72" s="30">
        <f t="shared" si="14"/>
        <v>0</v>
      </c>
      <c r="R72" s="30">
        <f t="shared" si="15"/>
        <v>0</v>
      </c>
      <c r="S72" s="30">
        <f t="shared" si="16"/>
        <v>4</v>
      </c>
      <c r="T72" s="30">
        <f t="shared" si="17"/>
        <v>0</v>
      </c>
      <c r="U72" s="28"/>
      <c r="V72" s="28"/>
      <c r="W72" s="28"/>
      <c r="X72" s="28"/>
      <c r="Y72" s="28"/>
      <c r="Z72" s="28"/>
      <c r="AA72" s="28"/>
      <c r="AB72" s="30"/>
      <c r="AC72" s="28"/>
      <c r="AD72" s="30"/>
      <c r="AE72" s="30"/>
      <c r="AF72" s="35"/>
      <c r="AG72" s="35"/>
      <c r="AH72" s="35"/>
      <c r="AI72" s="30"/>
      <c r="AJ72" s="30"/>
      <c r="AK72" s="30"/>
      <c r="AL72" s="30"/>
      <c r="AM72" s="30"/>
      <c r="AN72" s="30"/>
      <c r="AO72" s="30"/>
    </row>
    <row r="73" spans="2:41" x14ac:dyDescent="0.2">
      <c r="B73" s="28"/>
      <c r="C73" s="28"/>
      <c r="D73" s="28"/>
      <c r="E73" s="28"/>
      <c r="F73" s="28"/>
      <c r="G73" s="28"/>
      <c r="H73" s="28"/>
      <c r="I73" s="28"/>
      <c r="J73" s="28"/>
      <c r="K73" s="30">
        <f t="shared" si="12"/>
        <v>54</v>
      </c>
      <c r="L73" s="30">
        <f t="shared" si="18"/>
        <v>-51</v>
      </c>
      <c r="M73" s="30">
        <v>58</v>
      </c>
      <c r="N73" s="30">
        <f t="shared" si="19"/>
        <v>0</v>
      </c>
      <c r="O73" s="30">
        <f t="shared" si="20"/>
        <v>0</v>
      </c>
      <c r="P73" s="30">
        <f t="shared" si="13"/>
        <v>0</v>
      </c>
      <c r="Q73" s="30">
        <f t="shared" si="14"/>
        <v>0</v>
      </c>
      <c r="R73" s="30">
        <f t="shared" si="15"/>
        <v>0</v>
      </c>
      <c r="S73" s="30">
        <f t="shared" si="16"/>
        <v>4</v>
      </c>
      <c r="T73" s="30">
        <f t="shared" si="17"/>
        <v>0</v>
      </c>
      <c r="U73" s="28"/>
      <c r="V73" s="28"/>
      <c r="W73" s="28"/>
      <c r="X73" s="28"/>
      <c r="Y73" s="28"/>
      <c r="Z73" s="28"/>
      <c r="AA73" s="28"/>
      <c r="AB73" s="30"/>
      <c r="AC73" s="28"/>
      <c r="AD73" s="30"/>
      <c r="AE73" s="30"/>
      <c r="AF73" s="35"/>
      <c r="AG73" s="35"/>
      <c r="AH73" s="35"/>
      <c r="AI73" s="30"/>
      <c r="AJ73" s="30"/>
      <c r="AK73" s="30"/>
      <c r="AL73" s="30"/>
      <c r="AM73" s="30"/>
      <c r="AN73" s="30"/>
      <c r="AO73" s="30"/>
    </row>
    <row r="74" spans="2:41" x14ac:dyDescent="0.2">
      <c r="B74" s="28"/>
      <c r="C74" s="28"/>
      <c r="D74" s="28"/>
      <c r="E74" s="28"/>
      <c r="F74" s="28"/>
      <c r="G74" s="28"/>
      <c r="H74" s="28"/>
      <c r="I74" s="28"/>
      <c r="J74" s="28"/>
      <c r="K74" s="30">
        <f t="shared" si="12"/>
        <v>55</v>
      </c>
      <c r="L74" s="30">
        <f t="shared" si="18"/>
        <v>-52</v>
      </c>
      <c r="M74" s="30">
        <v>59</v>
      </c>
      <c r="N74" s="30">
        <f t="shared" si="19"/>
        <v>0</v>
      </c>
      <c r="O74" s="30">
        <f t="shared" si="20"/>
        <v>0</v>
      </c>
      <c r="P74" s="30">
        <f t="shared" si="13"/>
        <v>0</v>
      </c>
      <c r="Q74" s="30">
        <f t="shared" si="14"/>
        <v>0</v>
      </c>
      <c r="R74" s="30">
        <f t="shared" si="15"/>
        <v>0</v>
      </c>
      <c r="S74" s="30">
        <f t="shared" si="16"/>
        <v>4</v>
      </c>
      <c r="T74" s="30">
        <f t="shared" si="17"/>
        <v>0</v>
      </c>
      <c r="U74" s="28"/>
      <c r="V74" s="28"/>
      <c r="W74" s="28"/>
      <c r="X74" s="28"/>
      <c r="Y74" s="28"/>
      <c r="Z74" s="28"/>
      <c r="AA74" s="28"/>
      <c r="AB74" s="30"/>
      <c r="AC74" s="28"/>
      <c r="AD74" s="30"/>
      <c r="AE74" s="30"/>
      <c r="AF74" s="35"/>
      <c r="AG74" s="35"/>
      <c r="AH74" s="35"/>
      <c r="AI74" s="30"/>
      <c r="AJ74" s="30"/>
      <c r="AK74" s="30"/>
      <c r="AL74" s="30"/>
      <c r="AM74" s="30"/>
      <c r="AN74" s="30"/>
      <c r="AO74" s="30"/>
    </row>
    <row r="75" spans="2:41" x14ac:dyDescent="0.2">
      <c r="B75" s="28"/>
      <c r="C75" s="28"/>
      <c r="D75" s="28"/>
      <c r="E75" s="28"/>
      <c r="F75" s="28"/>
      <c r="G75" s="28"/>
      <c r="H75" s="28"/>
      <c r="I75" s="28"/>
      <c r="J75" s="28"/>
      <c r="K75" s="30">
        <f t="shared" si="12"/>
        <v>56</v>
      </c>
      <c r="L75" s="30">
        <f t="shared" si="18"/>
        <v>-53</v>
      </c>
      <c r="M75" s="30">
        <v>60</v>
      </c>
      <c r="N75" s="30">
        <f t="shared" si="19"/>
        <v>0</v>
      </c>
      <c r="O75" s="30">
        <f t="shared" si="20"/>
        <v>0</v>
      </c>
      <c r="P75" s="30">
        <f t="shared" si="13"/>
        <v>0</v>
      </c>
      <c r="Q75" s="30">
        <f t="shared" si="14"/>
        <v>0</v>
      </c>
      <c r="R75" s="30">
        <f t="shared" si="15"/>
        <v>0</v>
      </c>
      <c r="S75" s="30">
        <f t="shared" si="16"/>
        <v>4</v>
      </c>
      <c r="T75" s="30">
        <f t="shared" si="17"/>
        <v>0</v>
      </c>
      <c r="U75" s="28"/>
      <c r="V75" s="28"/>
      <c r="W75" s="28"/>
      <c r="X75" s="28"/>
      <c r="Y75" s="28"/>
      <c r="Z75" s="28"/>
      <c r="AA75" s="28"/>
      <c r="AB75" s="30"/>
      <c r="AC75" s="28"/>
      <c r="AD75" s="30"/>
      <c r="AE75" s="30"/>
      <c r="AF75" s="35"/>
      <c r="AG75" s="35"/>
      <c r="AH75" s="35"/>
      <c r="AI75" s="30"/>
      <c r="AJ75" s="30"/>
      <c r="AK75" s="30"/>
      <c r="AL75" s="30"/>
      <c r="AM75" s="30"/>
      <c r="AN75" s="30"/>
      <c r="AO75" s="30"/>
    </row>
    <row r="76" spans="2:41" x14ac:dyDescent="0.2">
      <c r="B76" s="28"/>
      <c r="C76" s="28"/>
      <c r="D76" s="28"/>
      <c r="E76" s="28"/>
      <c r="F76" s="28"/>
      <c r="G76" s="28"/>
      <c r="H76" s="28"/>
      <c r="I76" s="28"/>
      <c r="J76" s="28"/>
      <c r="K76" s="30">
        <f t="shared" si="12"/>
        <v>57</v>
      </c>
      <c r="L76" s="30">
        <f t="shared" si="18"/>
        <v>-54</v>
      </c>
      <c r="M76" s="30">
        <v>61</v>
      </c>
      <c r="N76" s="30">
        <f t="shared" si="19"/>
        <v>0</v>
      </c>
      <c r="O76" s="30">
        <f t="shared" si="20"/>
        <v>0</v>
      </c>
      <c r="P76" s="30">
        <f t="shared" si="13"/>
        <v>0</v>
      </c>
      <c r="Q76" s="30">
        <f t="shared" si="14"/>
        <v>0</v>
      </c>
      <c r="R76" s="30">
        <f t="shared" si="15"/>
        <v>0</v>
      </c>
      <c r="S76" s="30">
        <f t="shared" si="16"/>
        <v>4</v>
      </c>
      <c r="T76" s="30">
        <f t="shared" si="17"/>
        <v>0</v>
      </c>
      <c r="U76" s="28"/>
      <c r="V76" s="28"/>
      <c r="W76" s="28"/>
      <c r="X76" s="28"/>
      <c r="Y76" s="28"/>
      <c r="Z76" s="28"/>
      <c r="AA76" s="28"/>
      <c r="AB76" s="30"/>
      <c r="AC76" s="28"/>
      <c r="AD76" s="30"/>
      <c r="AE76" s="30"/>
      <c r="AF76" s="35"/>
      <c r="AG76" s="35"/>
      <c r="AH76" s="35"/>
      <c r="AI76" s="30"/>
      <c r="AJ76" s="30"/>
      <c r="AK76" s="30"/>
      <c r="AL76" s="30"/>
      <c r="AM76" s="30"/>
      <c r="AN76" s="30"/>
      <c r="AO76" s="30"/>
    </row>
    <row r="77" spans="2:41" x14ac:dyDescent="0.2">
      <c r="B77" s="28"/>
      <c r="C77" s="28"/>
      <c r="D77" s="28"/>
      <c r="E77" s="28"/>
      <c r="F77" s="28"/>
      <c r="G77" s="28"/>
      <c r="H77" s="28"/>
      <c r="I77" s="28"/>
      <c r="J77" s="28"/>
      <c r="K77" s="30">
        <f t="shared" si="12"/>
        <v>58</v>
      </c>
      <c r="L77" s="30">
        <f t="shared" si="18"/>
        <v>-55</v>
      </c>
      <c r="M77" s="30">
        <v>62</v>
      </c>
      <c r="N77" s="30">
        <f t="shared" si="19"/>
        <v>0</v>
      </c>
      <c r="O77" s="30">
        <f t="shared" si="20"/>
        <v>0</v>
      </c>
      <c r="P77" s="30">
        <f t="shared" si="13"/>
        <v>0</v>
      </c>
      <c r="Q77" s="30">
        <f t="shared" si="14"/>
        <v>0</v>
      </c>
      <c r="R77" s="30">
        <f t="shared" si="15"/>
        <v>0</v>
      </c>
      <c r="S77" s="30">
        <f t="shared" si="16"/>
        <v>4</v>
      </c>
      <c r="T77" s="30">
        <f t="shared" si="17"/>
        <v>0</v>
      </c>
      <c r="U77" s="28"/>
      <c r="V77" s="28"/>
      <c r="W77" s="28"/>
      <c r="X77" s="28"/>
      <c r="Y77" s="28"/>
      <c r="Z77" s="28"/>
      <c r="AA77" s="28"/>
      <c r="AB77" s="30"/>
      <c r="AC77" s="28"/>
      <c r="AD77" s="30"/>
      <c r="AE77" s="30"/>
      <c r="AF77" s="35"/>
      <c r="AG77" s="35"/>
      <c r="AH77" s="35"/>
      <c r="AI77" s="30"/>
      <c r="AJ77" s="30"/>
      <c r="AK77" s="30"/>
      <c r="AL77" s="30"/>
      <c r="AM77" s="30"/>
      <c r="AN77" s="30"/>
      <c r="AO77" s="30"/>
    </row>
    <row r="78" spans="2:41" x14ac:dyDescent="0.2">
      <c r="B78" s="28"/>
      <c r="C78" s="28"/>
      <c r="D78" s="28"/>
      <c r="E78" s="28"/>
      <c r="F78" s="28"/>
      <c r="G78" s="28"/>
      <c r="H78" s="28"/>
      <c r="I78" s="28"/>
      <c r="J78" s="28"/>
      <c r="K78" s="30">
        <f t="shared" si="12"/>
        <v>59</v>
      </c>
      <c r="L78" s="30">
        <f t="shared" si="18"/>
        <v>-56</v>
      </c>
      <c r="M78" s="30">
        <v>63</v>
      </c>
      <c r="N78" s="30">
        <f t="shared" si="19"/>
        <v>0</v>
      </c>
      <c r="O78" s="30">
        <f t="shared" si="20"/>
        <v>0</v>
      </c>
      <c r="P78" s="30">
        <f t="shared" si="13"/>
        <v>0</v>
      </c>
      <c r="Q78" s="30">
        <f t="shared" si="14"/>
        <v>0</v>
      </c>
      <c r="R78" s="30">
        <f t="shared" si="15"/>
        <v>0</v>
      </c>
      <c r="S78" s="30">
        <f t="shared" si="16"/>
        <v>4</v>
      </c>
      <c r="T78" s="30">
        <f t="shared" si="17"/>
        <v>0</v>
      </c>
      <c r="U78" s="28"/>
      <c r="V78" s="28"/>
      <c r="W78" s="28"/>
      <c r="X78" s="28"/>
      <c r="Y78" s="28"/>
      <c r="Z78" s="28"/>
      <c r="AA78" s="28"/>
      <c r="AB78" s="30"/>
      <c r="AC78" s="28"/>
      <c r="AD78" s="30"/>
      <c r="AE78" s="30"/>
      <c r="AF78" s="35"/>
      <c r="AG78" s="35"/>
      <c r="AH78" s="35"/>
      <c r="AI78" s="30"/>
      <c r="AJ78" s="30"/>
      <c r="AK78" s="30"/>
      <c r="AL78" s="30"/>
      <c r="AM78" s="30"/>
      <c r="AN78" s="30"/>
      <c r="AO78" s="30"/>
    </row>
    <row r="79" spans="2:4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30">
        <f t="shared" ref="K79:K115" si="21">M79-$E$4</f>
        <v>60</v>
      </c>
      <c r="L79" s="30">
        <f t="shared" si="18"/>
        <v>-57</v>
      </c>
      <c r="M79" s="30">
        <v>64</v>
      </c>
      <c r="N79" s="30">
        <f t="shared" si="19"/>
        <v>0</v>
      </c>
      <c r="O79" s="30">
        <f t="shared" si="20"/>
        <v>0</v>
      </c>
      <c r="P79" s="30">
        <f t="shared" ref="P79:P115" si="22">IF(K79&gt;0,+K79*O79,0)</f>
        <v>0</v>
      </c>
      <c r="Q79" s="30">
        <f t="shared" ref="Q79:Q115" si="23">IF(K79&lt;0,+M79*O79,0)</f>
        <v>0</v>
      </c>
      <c r="R79" s="30">
        <f t="shared" ref="R79:R115" si="24">IF(K79&lt;0,O79,0)</f>
        <v>0</v>
      </c>
      <c r="S79" s="30">
        <f t="shared" ref="S79:S115" si="25">IF(K79&lt;0,M79,$E$4)</f>
        <v>4</v>
      </c>
      <c r="T79" s="30">
        <f t="shared" ref="T79:T115" si="26">S79*O79</f>
        <v>0</v>
      </c>
      <c r="U79" s="28"/>
      <c r="V79" s="28"/>
      <c r="W79" s="28"/>
      <c r="X79" s="28"/>
      <c r="Y79" s="28"/>
      <c r="Z79" s="28"/>
      <c r="AA79" s="28"/>
      <c r="AB79" s="30"/>
      <c r="AC79" s="28"/>
      <c r="AD79" s="30"/>
      <c r="AE79" s="30"/>
      <c r="AF79" s="35"/>
      <c r="AG79" s="35"/>
      <c r="AH79" s="35"/>
      <c r="AI79" s="30"/>
      <c r="AJ79" s="30"/>
      <c r="AK79" s="30"/>
      <c r="AL79" s="30"/>
      <c r="AM79" s="30"/>
      <c r="AN79" s="30"/>
      <c r="AO79" s="30"/>
    </row>
    <row r="80" spans="2:41" x14ac:dyDescent="0.2">
      <c r="B80" s="28"/>
      <c r="C80" s="28"/>
      <c r="D80" s="28"/>
      <c r="E80" s="28"/>
      <c r="F80" s="28"/>
      <c r="G80" s="28"/>
      <c r="H80" s="28"/>
      <c r="I80" s="28"/>
      <c r="J80" s="28"/>
      <c r="K80" s="30">
        <f t="shared" si="21"/>
        <v>61</v>
      </c>
      <c r="L80" s="30">
        <f t="shared" si="18"/>
        <v>-58</v>
      </c>
      <c r="M80" s="30">
        <v>65</v>
      </c>
      <c r="N80" s="30">
        <f t="shared" si="19"/>
        <v>0</v>
      </c>
      <c r="O80" s="30">
        <f t="shared" si="20"/>
        <v>0</v>
      </c>
      <c r="P80" s="30">
        <f t="shared" si="22"/>
        <v>0</v>
      </c>
      <c r="Q80" s="30">
        <f t="shared" si="23"/>
        <v>0</v>
      </c>
      <c r="R80" s="30">
        <f t="shared" si="24"/>
        <v>0</v>
      </c>
      <c r="S80" s="30">
        <f t="shared" si="25"/>
        <v>4</v>
      </c>
      <c r="T80" s="30">
        <f t="shared" si="26"/>
        <v>0</v>
      </c>
      <c r="U80" s="28"/>
      <c r="V80" s="28"/>
      <c r="W80" s="28"/>
      <c r="X80" s="28"/>
      <c r="Y80" s="28"/>
      <c r="Z80" s="28"/>
      <c r="AA80" s="28"/>
      <c r="AB80" s="30"/>
      <c r="AC80" s="28"/>
      <c r="AD80" s="30"/>
      <c r="AE80" s="30"/>
      <c r="AF80" s="35"/>
      <c r="AG80" s="35"/>
      <c r="AH80" s="35"/>
      <c r="AI80" s="30"/>
      <c r="AJ80" s="30"/>
      <c r="AK80" s="30"/>
      <c r="AL80" s="30"/>
      <c r="AM80" s="30"/>
      <c r="AN80" s="30"/>
      <c r="AO80" s="30"/>
    </row>
    <row r="81" spans="2:4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30">
        <f t="shared" si="21"/>
        <v>62</v>
      </c>
      <c r="L81" s="30">
        <f t="shared" ref="L81:L115" si="27">L80-1</f>
        <v>-59</v>
      </c>
      <c r="M81" s="30">
        <v>66</v>
      </c>
      <c r="N81" s="30">
        <f t="shared" ref="N81:N115" si="28">IF(M81&gt;$E$5,0,IF(K81&gt;0,+N80*L81*$N$9/$E$4,+N80*L81*$N$9/M81))</f>
        <v>0</v>
      </c>
      <c r="O81" s="30">
        <f t="shared" si="20"/>
        <v>0</v>
      </c>
      <c r="P81" s="30">
        <f t="shared" si="22"/>
        <v>0</v>
      </c>
      <c r="Q81" s="30">
        <f t="shared" si="23"/>
        <v>0</v>
      </c>
      <c r="R81" s="30">
        <f t="shared" si="24"/>
        <v>0</v>
      </c>
      <c r="S81" s="30">
        <f t="shared" si="25"/>
        <v>4</v>
      </c>
      <c r="T81" s="30">
        <f t="shared" si="26"/>
        <v>0</v>
      </c>
      <c r="U81" s="28"/>
      <c r="V81" s="28"/>
      <c r="W81" s="28"/>
      <c r="X81" s="28"/>
      <c r="Y81" s="28"/>
      <c r="Z81" s="28"/>
      <c r="AA81" s="28"/>
      <c r="AB81" s="30"/>
      <c r="AC81" s="28"/>
      <c r="AD81" s="30"/>
      <c r="AE81" s="30"/>
      <c r="AF81" s="35"/>
      <c r="AG81" s="35"/>
      <c r="AH81" s="35"/>
      <c r="AI81" s="30"/>
      <c r="AJ81" s="30"/>
      <c r="AK81" s="30"/>
      <c r="AL81" s="30"/>
      <c r="AM81" s="30"/>
      <c r="AN81" s="30"/>
      <c r="AO81" s="30"/>
    </row>
    <row r="82" spans="2:41" x14ac:dyDescent="0.2">
      <c r="B82" s="28"/>
      <c r="C82" s="28"/>
      <c r="D82" s="28"/>
      <c r="E82" s="28"/>
      <c r="F82" s="28"/>
      <c r="G82" s="28"/>
      <c r="H82" s="28"/>
      <c r="I82" s="28"/>
      <c r="J82" s="28"/>
      <c r="K82" s="30">
        <f t="shared" si="21"/>
        <v>63</v>
      </c>
      <c r="L82" s="30">
        <f t="shared" si="27"/>
        <v>-60</v>
      </c>
      <c r="M82" s="30">
        <v>67</v>
      </c>
      <c r="N82" s="30">
        <f t="shared" si="28"/>
        <v>0</v>
      </c>
      <c r="O82" s="30">
        <f t="shared" si="20"/>
        <v>0</v>
      </c>
      <c r="P82" s="30">
        <f t="shared" si="22"/>
        <v>0</v>
      </c>
      <c r="Q82" s="30">
        <f t="shared" si="23"/>
        <v>0</v>
      </c>
      <c r="R82" s="30">
        <f t="shared" si="24"/>
        <v>0</v>
      </c>
      <c r="S82" s="30">
        <f t="shared" si="25"/>
        <v>4</v>
      </c>
      <c r="T82" s="30">
        <f t="shared" si="26"/>
        <v>0</v>
      </c>
      <c r="U82" s="28"/>
      <c r="V82" s="28"/>
      <c r="W82" s="28"/>
      <c r="X82" s="28"/>
      <c r="Y82" s="28"/>
      <c r="Z82" s="28"/>
      <c r="AA82" s="28"/>
      <c r="AB82" s="30"/>
      <c r="AC82" s="28"/>
      <c r="AD82" s="30"/>
      <c r="AE82" s="30"/>
      <c r="AF82" s="35"/>
      <c r="AG82" s="35"/>
      <c r="AH82" s="35"/>
      <c r="AI82" s="30"/>
      <c r="AJ82" s="30"/>
      <c r="AK82" s="30"/>
      <c r="AL82" s="30"/>
      <c r="AM82" s="30"/>
      <c r="AN82" s="30"/>
      <c r="AO82" s="30"/>
    </row>
    <row r="83" spans="2:41" x14ac:dyDescent="0.2">
      <c r="B83" s="28"/>
      <c r="C83" s="28"/>
      <c r="D83" s="28"/>
      <c r="E83" s="28"/>
      <c r="F83" s="28"/>
      <c r="G83" s="28"/>
      <c r="H83" s="28"/>
      <c r="I83" s="28"/>
      <c r="J83" s="28"/>
      <c r="K83" s="30">
        <f t="shared" si="21"/>
        <v>64</v>
      </c>
      <c r="L83" s="30">
        <f t="shared" si="27"/>
        <v>-61</v>
      </c>
      <c r="M83" s="30">
        <v>68</v>
      </c>
      <c r="N83" s="30">
        <f t="shared" si="28"/>
        <v>0</v>
      </c>
      <c r="O83" s="30">
        <f t="shared" si="20"/>
        <v>0</v>
      </c>
      <c r="P83" s="30">
        <f t="shared" si="22"/>
        <v>0</v>
      </c>
      <c r="Q83" s="30">
        <f t="shared" si="23"/>
        <v>0</v>
      </c>
      <c r="R83" s="30">
        <f t="shared" si="24"/>
        <v>0</v>
      </c>
      <c r="S83" s="30">
        <f t="shared" si="25"/>
        <v>4</v>
      </c>
      <c r="T83" s="30">
        <f t="shared" si="26"/>
        <v>0</v>
      </c>
      <c r="U83" s="28"/>
      <c r="V83" s="28"/>
      <c r="W83" s="28"/>
      <c r="X83" s="28"/>
      <c r="Y83" s="28"/>
      <c r="Z83" s="28"/>
      <c r="AA83" s="28"/>
      <c r="AB83" s="30"/>
      <c r="AC83" s="28"/>
      <c r="AD83" s="30"/>
      <c r="AE83" s="30"/>
      <c r="AF83" s="35"/>
      <c r="AG83" s="35"/>
      <c r="AH83" s="35"/>
      <c r="AI83" s="30"/>
      <c r="AJ83" s="30"/>
      <c r="AK83" s="30"/>
      <c r="AL83" s="30"/>
      <c r="AM83" s="30"/>
      <c r="AN83" s="30"/>
      <c r="AO83" s="30"/>
    </row>
    <row r="84" spans="2:41" x14ac:dyDescent="0.2">
      <c r="B84" s="28"/>
      <c r="C84" s="28"/>
      <c r="D84" s="28"/>
      <c r="E84" s="28"/>
      <c r="F84" s="28"/>
      <c r="G84" s="28"/>
      <c r="H84" s="28"/>
      <c r="I84" s="28"/>
      <c r="J84" s="28"/>
      <c r="K84" s="30">
        <f t="shared" si="21"/>
        <v>65</v>
      </c>
      <c r="L84" s="30">
        <f t="shared" si="27"/>
        <v>-62</v>
      </c>
      <c r="M84" s="30">
        <v>69</v>
      </c>
      <c r="N84" s="30">
        <f t="shared" si="28"/>
        <v>0</v>
      </c>
      <c r="O84" s="30">
        <f t="shared" si="20"/>
        <v>0</v>
      </c>
      <c r="P84" s="30">
        <f t="shared" si="22"/>
        <v>0</v>
      </c>
      <c r="Q84" s="30">
        <f t="shared" si="23"/>
        <v>0</v>
      </c>
      <c r="R84" s="30">
        <f t="shared" si="24"/>
        <v>0</v>
      </c>
      <c r="S84" s="30">
        <f t="shared" si="25"/>
        <v>4</v>
      </c>
      <c r="T84" s="30">
        <f t="shared" si="26"/>
        <v>0</v>
      </c>
      <c r="U84" s="28"/>
      <c r="V84" s="28"/>
      <c r="W84" s="28"/>
      <c r="X84" s="28"/>
      <c r="Y84" s="28"/>
      <c r="Z84" s="28"/>
      <c r="AA84" s="28"/>
      <c r="AB84" s="30"/>
      <c r="AC84" s="28"/>
      <c r="AD84" s="30"/>
      <c r="AE84" s="30"/>
      <c r="AF84" s="35"/>
      <c r="AG84" s="35"/>
      <c r="AH84" s="35"/>
      <c r="AI84" s="30"/>
      <c r="AJ84" s="30"/>
      <c r="AK84" s="30"/>
      <c r="AL84" s="30"/>
      <c r="AM84" s="30"/>
      <c r="AN84" s="30"/>
      <c r="AO84" s="30"/>
    </row>
    <row r="85" spans="2:41" x14ac:dyDescent="0.2">
      <c r="B85" s="28"/>
      <c r="C85" s="28"/>
      <c r="D85" s="28"/>
      <c r="E85" s="28"/>
      <c r="F85" s="28"/>
      <c r="G85" s="28"/>
      <c r="H85" s="28"/>
      <c r="I85" s="28"/>
      <c r="J85" s="28"/>
      <c r="K85" s="30">
        <f t="shared" si="21"/>
        <v>66</v>
      </c>
      <c r="L85" s="30">
        <f t="shared" si="27"/>
        <v>-63</v>
      </c>
      <c r="M85" s="30">
        <v>70</v>
      </c>
      <c r="N85" s="30">
        <f t="shared" si="28"/>
        <v>0</v>
      </c>
      <c r="O85" s="30">
        <f t="shared" si="20"/>
        <v>0</v>
      </c>
      <c r="P85" s="30">
        <f t="shared" si="22"/>
        <v>0</v>
      </c>
      <c r="Q85" s="30">
        <f t="shared" si="23"/>
        <v>0</v>
      </c>
      <c r="R85" s="30">
        <f t="shared" si="24"/>
        <v>0</v>
      </c>
      <c r="S85" s="30">
        <f t="shared" si="25"/>
        <v>4</v>
      </c>
      <c r="T85" s="30">
        <f t="shared" si="26"/>
        <v>0</v>
      </c>
      <c r="U85" s="28"/>
      <c r="V85" s="28"/>
      <c r="W85" s="28"/>
      <c r="X85" s="28"/>
      <c r="Y85" s="28"/>
      <c r="Z85" s="28"/>
      <c r="AA85" s="28"/>
      <c r="AB85" s="30"/>
      <c r="AC85" s="28"/>
      <c r="AD85" s="30"/>
      <c r="AE85" s="30"/>
      <c r="AF85" s="35"/>
      <c r="AG85" s="35"/>
      <c r="AH85" s="35"/>
      <c r="AI85" s="30"/>
      <c r="AJ85" s="30"/>
      <c r="AK85" s="30"/>
      <c r="AL85" s="30"/>
      <c r="AM85" s="30"/>
      <c r="AN85" s="30"/>
      <c r="AO85" s="30"/>
    </row>
    <row r="86" spans="2:41" x14ac:dyDescent="0.2">
      <c r="B86" s="28"/>
      <c r="C86" s="28"/>
      <c r="D86" s="28"/>
      <c r="E86" s="28"/>
      <c r="F86" s="28"/>
      <c r="G86" s="28"/>
      <c r="H86" s="28"/>
      <c r="I86" s="28"/>
      <c r="J86" s="28"/>
      <c r="K86" s="30">
        <f t="shared" si="21"/>
        <v>67</v>
      </c>
      <c r="L86" s="30">
        <f t="shared" si="27"/>
        <v>-64</v>
      </c>
      <c r="M86" s="30">
        <v>71</v>
      </c>
      <c r="N86" s="30">
        <f t="shared" si="28"/>
        <v>0</v>
      </c>
      <c r="O86" s="30">
        <f t="shared" si="20"/>
        <v>0</v>
      </c>
      <c r="P86" s="30">
        <f t="shared" si="22"/>
        <v>0</v>
      </c>
      <c r="Q86" s="30">
        <f t="shared" si="23"/>
        <v>0</v>
      </c>
      <c r="R86" s="30">
        <f t="shared" si="24"/>
        <v>0</v>
      </c>
      <c r="S86" s="30">
        <f t="shared" si="25"/>
        <v>4</v>
      </c>
      <c r="T86" s="30">
        <f t="shared" si="26"/>
        <v>0</v>
      </c>
      <c r="U86" s="28"/>
      <c r="V86" s="28"/>
      <c r="W86" s="28"/>
      <c r="X86" s="28"/>
      <c r="Y86" s="28"/>
      <c r="Z86" s="28"/>
      <c r="AA86" s="28"/>
      <c r="AB86" s="30"/>
      <c r="AC86" s="28"/>
      <c r="AD86" s="30"/>
      <c r="AE86" s="30"/>
      <c r="AF86" s="35"/>
      <c r="AG86" s="35"/>
      <c r="AH86" s="35"/>
      <c r="AI86" s="30"/>
      <c r="AJ86" s="30"/>
      <c r="AK86" s="30"/>
      <c r="AL86" s="30"/>
      <c r="AM86" s="30"/>
      <c r="AN86" s="30"/>
      <c r="AO86" s="30"/>
    </row>
    <row r="87" spans="2:41" x14ac:dyDescent="0.2">
      <c r="B87" s="28"/>
      <c r="C87" s="28"/>
      <c r="D87" s="28"/>
      <c r="E87" s="28"/>
      <c r="F87" s="28"/>
      <c r="G87" s="28"/>
      <c r="H87" s="28"/>
      <c r="I87" s="28"/>
      <c r="J87" s="28"/>
      <c r="K87" s="30">
        <f t="shared" si="21"/>
        <v>68</v>
      </c>
      <c r="L87" s="30">
        <f t="shared" si="27"/>
        <v>-65</v>
      </c>
      <c r="M87" s="30">
        <v>72</v>
      </c>
      <c r="N87" s="30">
        <f t="shared" si="28"/>
        <v>0</v>
      </c>
      <c r="O87" s="30">
        <f t="shared" si="20"/>
        <v>0</v>
      </c>
      <c r="P87" s="30">
        <f t="shared" si="22"/>
        <v>0</v>
      </c>
      <c r="Q87" s="30">
        <f t="shared" si="23"/>
        <v>0</v>
      </c>
      <c r="R87" s="30">
        <f t="shared" si="24"/>
        <v>0</v>
      </c>
      <c r="S87" s="30">
        <f t="shared" si="25"/>
        <v>4</v>
      </c>
      <c r="T87" s="30">
        <f t="shared" si="26"/>
        <v>0</v>
      </c>
      <c r="U87" s="28"/>
      <c r="V87" s="28"/>
      <c r="W87" s="28"/>
      <c r="X87" s="28"/>
      <c r="Y87" s="28"/>
      <c r="Z87" s="28"/>
      <c r="AA87" s="28"/>
      <c r="AB87" s="30"/>
      <c r="AC87" s="28"/>
      <c r="AD87" s="30"/>
      <c r="AE87" s="30"/>
      <c r="AF87" s="35"/>
      <c r="AG87" s="35"/>
      <c r="AH87" s="35"/>
      <c r="AI87" s="30"/>
      <c r="AJ87" s="30"/>
      <c r="AK87" s="30"/>
      <c r="AL87" s="30"/>
      <c r="AM87" s="30"/>
      <c r="AN87" s="30"/>
      <c r="AO87" s="30"/>
    </row>
    <row r="88" spans="2:41" x14ac:dyDescent="0.2">
      <c r="B88" s="28"/>
      <c r="C88" s="28"/>
      <c r="D88" s="28"/>
      <c r="E88" s="28"/>
      <c r="F88" s="28"/>
      <c r="G88" s="28"/>
      <c r="H88" s="28"/>
      <c r="I88" s="28"/>
      <c r="J88" s="28"/>
      <c r="K88" s="30">
        <f t="shared" si="21"/>
        <v>69</v>
      </c>
      <c r="L88" s="30">
        <f t="shared" si="27"/>
        <v>-66</v>
      </c>
      <c r="M88" s="30">
        <v>73</v>
      </c>
      <c r="N88" s="30">
        <f t="shared" si="28"/>
        <v>0</v>
      </c>
      <c r="O88" s="30">
        <f t="shared" si="20"/>
        <v>0</v>
      </c>
      <c r="P88" s="30">
        <f t="shared" si="22"/>
        <v>0</v>
      </c>
      <c r="Q88" s="30">
        <f t="shared" si="23"/>
        <v>0</v>
      </c>
      <c r="R88" s="30">
        <f t="shared" si="24"/>
        <v>0</v>
      </c>
      <c r="S88" s="30">
        <f t="shared" si="25"/>
        <v>4</v>
      </c>
      <c r="T88" s="30">
        <f t="shared" si="26"/>
        <v>0</v>
      </c>
      <c r="U88" s="28"/>
      <c r="V88" s="28"/>
      <c r="W88" s="28"/>
      <c r="X88" s="28"/>
      <c r="Y88" s="28"/>
      <c r="Z88" s="28"/>
      <c r="AA88" s="28"/>
      <c r="AB88" s="30"/>
      <c r="AC88" s="28"/>
      <c r="AD88" s="30"/>
      <c r="AE88" s="30"/>
      <c r="AF88" s="35"/>
      <c r="AG88" s="35"/>
      <c r="AH88" s="35"/>
      <c r="AI88" s="30"/>
      <c r="AJ88" s="30"/>
      <c r="AK88" s="30"/>
      <c r="AL88" s="30"/>
      <c r="AM88" s="30"/>
      <c r="AN88" s="30"/>
      <c r="AO88" s="30"/>
    </row>
    <row r="89" spans="2:41" x14ac:dyDescent="0.2">
      <c r="B89" s="28"/>
      <c r="C89" s="28"/>
      <c r="D89" s="28"/>
      <c r="E89" s="28"/>
      <c r="F89" s="28"/>
      <c r="G89" s="28"/>
      <c r="H89" s="28"/>
      <c r="I89" s="28"/>
      <c r="J89" s="28"/>
      <c r="K89" s="30">
        <f t="shared" si="21"/>
        <v>70</v>
      </c>
      <c r="L89" s="30">
        <f t="shared" si="27"/>
        <v>-67</v>
      </c>
      <c r="M89" s="30">
        <v>74</v>
      </c>
      <c r="N89" s="30">
        <f t="shared" si="28"/>
        <v>0</v>
      </c>
      <c r="O89" s="30">
        <f t="shared" si="20"/>
        <v>0</v>
      </c>
      <c r="P89" s="30">
        <f t="shared" si="22"/>
        <v>0</v>
      </c>
      <c r="Q89" s="30">
        <f t="shared" si="23"/>
        <v>0</v>
      </c>
      <c r="R89" s="30">
        <f t="shared" si="24"/>
        <v>0</v>
      </c>
      <c r="S89" s="30">
        <f t="shared" si="25"/>
        <v>4</v>
      </c>
      <c r="T89" s="30">
        <f t="shared" si="26"/>
        <v>0</v>
      </c>
      <c r="U89" s="28"/>
      <c r="V89" s="28"/>
      <c r="W89" s="28"/>
      <c r="X89" s="28"/>
      <c r="Y89" s="28"/>
      <c r="Z89" s="28"/>
      <c r="AA89" s="28"/>
      <c r="AB89" s="30"/>
      <c r="AC89" s="28"/>
      <c r="AD89" s="30"/>
      <c r="AE89" s="30"/>
      <c r="AF89" s="35"/>
      <c r="AG89" s="35"/>
      <c r="AH89" s="35"/>
      <c r="AI89" s="30"/>
      <c r="AJ89" s="30"/>
      <c r="AK89" s="30"/>
      <c r="AL89" s="30"/>
      <c r="AM89" s="30"/>
      <c r="AN89" s="30"/>
      <c r="AO89" s="30"/>
    </row>
    <row r="90" spans="2:41" x14ac:dyDescent="0.2">
      <c r="B90" s="28"/>
      <c r="C90" s="28"/>
      <c r="D90" s="28"/>
      <c r="E90" s="28"/>
      <c r="F90" s="28"/>
      <c r="G90" s="28"/>
      <c r="H90" s="28"/>
      <c r="I90" s="28"/>
      <c r="J90" s="28"/>
      <c r="K90" s="30">
        <f t="shared" si="21"/>
        <v>71</v>
      </c>
      <c r="L90" s="30">
        <f t="shared" si="27"/>
        <v>-68</v>
      </c>
      <c r="M90" s="30">
        <v>75</v>
      </c>
      <c r="N90" s="30">
        <f t="shared" si="28"/>
        <v>0</v>
      </c>
      <c r="O90" s="30">
        <f t="shared" si="20"/>
        <v>0</v>
      </c>
      <c r="P90" s="30">
        <f t="shared" si="22"/>
        <v>0</v>
      </c>
      <c r="Q90" s="30">
        <f t="shared" si="23"/>
        <v>0</v>
      </c>
      <c r="R90" s="30">
        <f t="shared" si="24"/>
        <v>0</v>
      </c>
      <c r="S90" s="30">
        <f t="shared" si="25"/>
        <v>4</v>
      </c>
      <c r="T90" s="30">
        <f t="shared" si="26"/>
        <v>0</v>
      </c>
      <c r="U90" s="28"/>
      <c r="V90" s="28"/>
      <c r="W90" s="28"/>
      <c r="X90" s="28"/>
      <c r="Y90" s="28"/>
      <c r="Z90" s="28"/>
      <c r="AA90" s="28"/>
      <c r="AB90" s="28"/>
      <c r="AC90" s="28"/>
      <c r="AD90" s="30"/>
      <c r="AE90" s="30"/>
      <c r="AF90" s="35"/>
      <c r="AG90" s="35"/>
      <c r="AH90" s="35"/>
      <c r="AI90" s="30"/>
      <c r="AJ90" s="30"/>
      <c r="AK90" s="30"/>
      <c r="AL90" s="30"/>
      <c r="AM90" s="30"/>
      <c r="AN90" s="30"/>
      <c r="AO90" s="30"/>
    </row>
    <row r="91" spans="2:41" x14ac:dyDescent="0.2">
      <c r="B91" s="28"/>
      <c r="C91" s="28"/>
      <c r="D91" s="28"/>
      <c r="E91" s="28"/>
      <c r="F91" s="28"/>
      <c r="G91" s="28"/>
      <c r="H91" s="28"/>
      <c r="I91" s="28"/>
      <c r="J91" s="28"/>
      <c r="K91" s="30">
        <f t="shared" si="21"/>
        <v>72</v>
      </c>
      <c r="L91" s="30">
        <f t="shared" si="27"/>
        <v>-69</v>
      </c>
      <c r="M91" s="30">
        <v>76</v>
      </c>
      <c r="N91" s="30">
        <f t="shared" si="28"/>
        <v>0</v>
      </c>
      <c r="O91" s="30">
        <f t="shared" si="20"/>
        <v>0</v>
      </c>
      <c r="P91" s="30">
        <f t="shared" si="22"/>
        <v>0</v>
      </c>
      <c r="Q91" s="30">
        <f t="shared" si="23"/>
        <v>0</v>
      </c>
      <c r="R91" s="30">
        <f t="shared" si="24"/>
        <v>0</v>
      </c>
      <c r="S91" s="30">
        <f t="shared" si="25"/>
        <v>4</v>
      </c>
      <c r="T91" s="30">
        <f t="shared" si="26"/>
        <v>0</v>
      </c>
      <c r="U91" s="28"/>
      <c r="V91" s="28"/>
      <c r="W91" s="28"/>
      <c r="X91" s="28"/>
      <c r="Y91" s="28"/>
      <c r="Z91" s="28"/>
      <c r="AA91" s="28"/>
      <c r="AB91" s="28"/>
      <c r="AC91" s="28"/>
      <c r="AD91" s="30"/>
      <c r="AE91" s="30"/>
      <c r="AF91" s="35"/>
      <c r="AG91" s="35"/>
      <c r="AH91" s="35"/>
      <c r="AI91" s="30"/>
      <c r="AJ91" s="30"/>
      <c r="AK91" s="30"/>
      <c r="AL91" s="30"/>
      <c r="AM91" s="30"/>
      <c r="AN91" s="30"/>
      <c r="AO91" s="30"/>
    </row>
    <row r="92" spans="2:41" x14ac:dyDescent="0.2">
      <c r="B92" s="28"/>
      <c r="C92" s="28"/>
      <c r="D92" s="28"/>
      <c r="E92" s="28"/>
      <c r="F92" s="28"/>
      <c r="G92" s="28"/>
      <c r="H92" s="28"/>
      <c r="I92" s="28"/>
      <c r="J92" s="28"/>
      <c r="K92" s="30">
        <f t="shared" si="21"/>
        <v>73</v>
      </c>
      <c r="L92" s="30">
        <f t="shared" si="27"/>
        <v>-70</v>
      </c>
      <c r="M92" s="30">
        <v>77</v>
      </c>
      <c r="N92" s="30">
        <f t="shared" si="28"/>
        <v>0</v>
      </c>
      <c r="O92" s="30">
        <f t="shared" si="20"/>
        <v>0</v>
      </c>
      <c r="P92" s="30">
        <f t="shared" si="22"/>
        <v>0</v>
      </c>
      <c r="Q92" s="30">
        <f t="shared" si="23"/>
        <v>0</v>
      </c>
      <c r="R92" s="30">
        <f t="shared" si="24"/>
        <v>0</v>
      </c>
      <c r="S92" s="30">
        <f t="shared" si="25"/>
        <v>4</v>
      </c>
      <c r="T92" s="30">
        <f t="shared" si="26"/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30"/>
      <c r="AE92" s="30"/>
      <c r="AF92" s="35"/>
      <c r="AG92" s="35"/>
      <c r="AH92" s="35"/>
      <c r="AI92" s="30"/>
      <c r="AJ92" s="30"/>
      <c r="AK92" s="30"/>
      <c r="AL92" s="30"/>
      <c r="AM92" s="30"/>
      <c r="AN92" s="30"/>
      <c r="AO92" s="30"/>
    </row>
    <row r="93" spans="2:41" x14ac:dyDescent="0.2">
      <c r="B93" s="28"/>
      <c r="C93" s="28"/>
      <c r="D93" s="28"/>
      <c r="E93" s="28"/>
      <c r="F93" s="28"/>
      <c r="G93" s="28"/>
      <c r="H93" s="28"/>
      <c r="I93" s="28"/>
      <c r="J93" s="28"/>
      <c r="K93" s="30">
        <f t="shared" si="21"/>
        <v>74</v>
      </c>
      <c r="L93" s="30">
        <f t="shared" si="27"/>
        <v>-71</v>
      </c>
      <c r="M93" s="30">
        <v>78</v>
      </c>
      <c r="N93" s="30">
        <f t="shared" si="28"/>
        <v>0</v>
      </c>
      <c r="O93" s="30">
        <f t="shared" si="20"/>
        <v>0</v>
      </c>
      <c r="P93" s="30">
        <f t="shared" si="22"/>
        <v>0</v>
      </c>
      <c r="Q93" s="30">
        <f t="shared" si="23"/>
        <v>0</v>
      </c>
      <c r="R93" s="30">
        <f t="shared" si="24"/>
        <v>0</v>
      </c>
      <c r="S93" s="30">
        <f t="shared" si="25"/>
        <v>4</v>
      </c>
      <c r="T93" s="30">
        <f t="shared" si="26"/>
        <v>0</v>
      </c>
      <c r="U93" s="28"/>
      <c r="V93" s="28"/>
      <c r="W93" s="28"/>
      <c r="X93" s="28"/>
      <c r="Y93" s="28"/>
      <c r="Z93" s="28"/>
      <c r="AA93" s="28"/>
      <c r="AB93" s="28"/>
      <c r="AC93" s="28"/>
      <c r="AD93" s="30"/>
      <c r="AE93" s="30"/>
      <c r="AF93" s="35"/>
      <c r="AG93" s="35"/>
      <c r="AH93" s="35"/>
      <c r="AI93" s="30"/>
      <c r="AJ93" s="30"/>
      <c r="AK93" s="30"/>
      <c r="AL93" s="30"/>
      <c r="AM93" s="30"/>
      <c r="AN93" s="30"/>
      <c r="AO93" s="30"/>
    </row>
    <row r="94" spans="2:41" x14ac:dyDescent="0.2">
      <c r="B94" s="28"/>
      <c r="C94" s="28"/>
      <c r="D94" s="28"/>
      <c r="E94" s="28"/>
      <c r="F94" s="28"/>
      <c r="G94" s="28"/>
      <c r="H94" s="28"/>
      <c r="I94" s="28"/>
      <c r="J94" s="28"/>
      <c r="K94" s="30">
        <f t="shared" si="21"/>
        <v>75</v>
      </c>
      <c r="L94" s="30">
        <f t="shared" si="27"/>
        <v>-72</v>
      </c>
      <c r="M94" s="30">
        <v>79</v>
      </c>
      <c r="N94" s="30">
        <f t="shared" si="28"/>
        <v>0</v>
      </c>
      <c r="O94" s="30">
        <f t="shared" si="20"/>
        <v>0</v>
      </c>
      <c r="P94" s="30">
        <f t="shared" si="22"/>
        <v>0</v>
      </c>
      <c r="Q94" s="30">
        <f t="shared" si="23"/>
        <v>0</v>
      </c>
      <c r="R94" s="30">
        <f t="shared" si="24"/>
        <v>0</v>
      </c>
      <c r="S94" s="30">
        <f t="shared" si="25"/>
        <v>4</v>
      </c>
      <c r="T94" s="30">
        <f t="shared" si="26"/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30"/>
      <c r="AE94" s="30"/>
      <c r="AF94" s="35"/>
      <c r="AG94" s="35"/>
      <c r="AH94" s="35"/>
      <c r="AI94" s="30"/>
      <c r="AJ94" s="30"/>
      <c r="AK94" s="30"/>
      <c r="AL94" s="30"/>
      <c r="AM94" s="30"/>
      <c r="AN94" s="30"/>
      <c r="AO94" s="30"/>
    </row>
    <row r="95" spans="2:41" x14ac:dyDescent="0.2">
      <c r="B95" s="28"/>
      <c r="C95" s="28"/>
      <c r="D95" s="28"/>
      <c r="E95" s="28"/>
      <c r="F95" s="28"/>
      <c r="G95" s="28"/>
      <c r="H95" s="28"/>
      <c r="I95" s="28"/>
      <c r="J95" s="28"/>
      <c r="K95" s="30">
        <f t="shared" si="21"/>
        <v>76</v>
      </c>
      <c r="L95" s="30">
        <f t="shared" si="27"/>
        <v>-73</v>
      </c>
      <c r="M95" s="30">
        <v>80</v>
      </c>
      <c r="N95" s="30">
        <f t="shared" si="28"/>
        <v>0</v>
      </c>
      <c r="O95" s="30">
        <f t="shared" si="20"/>
        <v>0</v>
      </c>
      <c r="P95" s="30">
        <f t="shared" si="22"/>
        <v>0</v>
      </c>
      <c r="Q95" s="30">
        <f t="shared" si="23"/>
        <v>0</v>
      </c>
      <c r="R95" s="30">
        <f t="shared" si="24"/>
        <v>0</v>
      </c>
      <c r="S95" s="30">
        <f t="shared" si="25"/>
        <v>4</v>
      </c>
      <c r="T95" s="30">
        <f t="shared" si="26"/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30"/>
      <c r="AE95" s="30"/>
      <c r="AF95" s="35"/>
      <c r="AG95" s="35"/>
      <c r="AH95" s="35"/>
      <c r="AI95" s="30"/>
      <c r="AJ95" s="30"/>
      <c r="AK95" s="30"/>
      <c r="AL95" s="30"/>
      <c r="AM95" s="30"/>
      <c r="AN95" s="30"/>
      <c r="AO95" s="30"/>
    </row>
    <row r="96" spans="2:41" x14ac:dyDescent="0.2">
      <c r="B96" s="28"/>
      <c r="C96" s="28"/>
      <c r="D96" s="28"/>
      <c r="E96" s="28"/>
      <c r="F96" s="28"/>
      <c r="G96" s="28"/>
      <c r="H96" s="28"/>
      <c r="I96" s="28"/>
      <c r="J96" s="28"/>
      <c r="K96" s="30">
        <f t="shared" si="21"/>
        <v>77</v>
      </c>
      <c r="L96" s="30">
        <f t="shared" si="27"/>
        <v>-74</v>
      </c>
      <c r="M96" s="30">
        <v>81</v>
      </c>
      <c r="N96" s="30">
        <f t="shared" si="28"/>
        <v>0</v>
      </c>
      <c r="O96" s="30">
        <f t="shared" si="20"/>
        <v>0</v>
      </c>
      <c r="P96" s="30">
        <f t="shared" si="22"/>
        <v>0</v>
      </c>
      <c r="Q96" s="30">
        <f t="shared" si="23"/>
        <v>0</v>
      </c>
      <c r="R96" s="30">
        <f t="shared" si="24"/>
        <v>0</v>
      </c>
      <c r="S96" s="30">
        <f t="shared" si="25"/>
        <v>4</v>
      </c>
      <c r="T96" s="30">
        <f t="shared" si="26"/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30"/>
      <c r="AE96" s="30"/>
      <c r="AF96" s="35"/>
      <c r="AG96" s="35"/>
      <c r="AH96" s="35"/>
      <c r="AI96" s="30"/>
      <c r="AJ96" s="30"/>
      <c r="AK96" s="30"/>
      <c r="AL96" s="30"/>
      <c r="AM96" s="30"/>
      <c r="AN96" s="30"/>
      <c r="AO96" s="30"/>
    </row>
    <row r="97" spans="2:41" x14ac:dyDescent="0.2">
      <c r="B97" s="28"/>
      <c r="C97" s="28"/>
      <c r="D97" s="28"/>
      <c r="E97" s="28"/>
      <c r="F97" s="28"/>
      <c r="G97" s="28"/>
      <c r="H97" s="28"/>
      <c r="I97" s="28"/>
      <c r="J97" s="28"/>
      <c r="K97" s="30">
        <f t="shared" si="21"/>
        <v>78</v>
      </c>
      <c r="L97" s="30">
        <f t="shared" si="27"/>
        <v>-75</v>
      </c>
      <c r="M97" s="30">
        <v>82</v>
      </c>
      <c r="N97" s="30">
        <f t="shared" si="28"/>
        <v>0</v>
      </c>
      <c r="O97" s="30">
        <f t="shared" si="20"/>
        <v>0</v>
      </c>
      <c r="P97" s="30">
        <f t="shared" si="22"/>
        <v>0</v>
      </c>
      <c r="Q97" s="30">
        <f t="shared" si="23"/>
        <v>0</v>
      </c>
      <c r="R97" s="30">
        <f t="shared" si="24"/>
        <v>0</v>
      </c>
      <c r="S97" s="30">
        <f t="shared" si="25"/>
        <v>4</v>
      </c>
      <c r="T97" s="30">
        <f t="shared" si="26"/>
        <v>0</v>
      </c>
      <c r="U97" s="28"/>
      <c r="V97" s="28"/>
      <c r="W97" s="28"/>
      <c r="X97" s="28"/>
      <c r="Y97" s="28"/>
      <c r="Z97" s="28"/>
      <c r="AA97" s="28"/>
      <c r="AB97" s="28"/>
      <c r="AC97" s="28"/>
      <c r="AD97" s="30"/>
      <c r="AE97" s="30"/>
      <c r="AF97" s="35"/>
      <c r="AG97" s="35"/>
      <c r="AH97" s="35"/>
      <c r="AI97" s="30"/>
      <c r="AJ97" s="30"/>
      <c r="AK97" s="30"/>
      <c r="AL97" s="30"/>
      <c r="AM97" s="30"/>
      <c r="AN97" s="30"/>
      <c r="AO97" s="30"/>
    </row>
    <row r="98" spans="2:4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30">
        <f t="shared" si="21"/>
        <v>79</v>
      </c>
      <c r="L98" s="30">
        <f t="shared" si="27"/>
        <v>-76</v>
      </c>
      <c r="M98" s="30">
        <v>83</v>
      </c>
      <c r="N98" s="30">
        <f t="shared" si="28"/>
        <v>0</v>
      </c>
      <c r="O98" s="30">
        <f t="shared" si="20"/>
        <v>0</v>
      </c>
      <c r="P98" s="30">
        <f t="shared" si="22"/>
        <v>0</v>
      </c>
      <c r="Q98" s="30">
        <f t="shared" si="23"/>
        <v>0</v>
      </c>
      <c r="R98" s="30">
        <f t="shared" si="24"/>
        <v>0</v>
      </c>
      <c r="S98" s="30">
        <f t="shared" si="25"/>
        <v>4</v>
      </c>
      <c r="T98" s="30">
        <f t="shared" si="26"/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30"/>
      <c r="AE98" s="30"/>
      <c r="AF98" s="35"/>
      <c r="AG98" s="35"/>
      <c r="AH98" s="35"/>
      <c r="AI98" s="30"/>
      <c r="AJ98" s="30"/>
      <c r="AK98" s="30"/>
      <c r="AL98" s="30"/>
      <c r="AM98" s="30"/>
      <c r="AN98" s="30"/>
      <c r="AO98" s="30"/>
    </row>
    <row r="99" spans="2:41" x14ac:dyDescent="0.2">
      <c r="B99" s="28"/>
      <c r="C99" s="28"/>
      <c r="D99" s="28"/>
      <c r="E99" s="28"/>
      <c r="F99" s="28"/>
      <c r="G99" s="28"/>
      <c r="H99" s="28"/>
      <c r="I99" s="28"/>
      <c r="J99" s="28"/>
      <c r="K99" s="30">
        <f t="shared" si="21"/>
        <v>80</v>
      </c>
      <c r="L99" s="30">
        <f t="shared" si="27"/>
        <v>-77</v>
      </c>
      <c r="M99" s="30">
        <v>84</v>
      </c>
      <c r="N99" s="30">
        <f t="shared" si="28"/>
        <v>0</v>
      </c>
      <c r="O99" s="30">
        <f t="shared" si="20"/>
        <v>0</v>
      </c>
      <c r="P99" s="30">
        <f t="shared" si="22"/>
        <v>0</v>
      </c>
      <c r="Q99" s="30">
        <f t="shared" si="23"/>
        <v>0</v>
      </c>
      <c r="R99" s="30">
        <f t="shared" si="24"/>
        <v>0</v>
      </c>
      <c r="S99" s="30">
        <f t="shared" si="25"/>
        <v>4</v>
      </c>
      <c r="T99" s="30">
        <f t="shared" si="26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30"/>
      <c r="AE99" s="30"/>
      <c r="AF99" s="35"/>
      <c r="AG99" s="35"/>
      <c r="AH99" s="35"/>
      <c r="AI99" s="30"/>
      <c r="AJ99" s="30"/>
      <c r="AK99" s="30"/>
      <c r="AL99" s="30"/>
      <c r="AM99" s="30"/>
      <c r="AN99" s="30"/>
      <c r="AO99" s="30"/>
    </row>
    <row r="100" spans="2:41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30">
        <f t="shared" si="21"/>
        <v>81</v>
      </c>
      <c r="L100" s="30">
        <f t="shared" si="27"/>
        <v>-78</v>
      </c>
      <c r="M100" s="30">
        <v>85</v>
      </c>
      <c r="N100" s="30">
        <f t="shared" si="28"/>
        <v>0</v>
      </c>
      <c r="O100" s="30">
        <f t="shared" si="20"/>
        <v>0</v>
      </c>
      <c r="P100" s="30">
        <f t="shared" si="22"/>
        <v>0</v>
      </c>
      <c r="Q100" s="30">
        <f t="shared" si="23"/>
        <v>0</v>
      </c>
      <c r="R100" s="30">
        <f t="shared" si="24"/>
        <v>0</v>
      </c>
      <c r="S100" s="30">
        <f t="shared" si="25"/>
        <v>4</v>
      </c>
      <c r="T100" s="30">
        <f t="shared" si="26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30"/>
      <c r="AE100" s="30"/>
      <c r="AF100" s="35"/>
      <c r="AG100" s="35"/>
      <c r="AH100" s="35"/>
      <c r="AI100" s="30"/>
      <c r="AJ100" s="30"/>
      <c r="AK100" s="30"/>
      <c r="AL100" s="30"/>
      <c r="AM100" s="30"/>
      <c r="AN100" s="30"/>
      <c r="AO100" s="30"/>
    </row>
    <row r="101" spans="2:41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30">
        <f t="shared" si="21"/>
        <v>82</v>
      </c>
      <c r="L101" s="30">
        <f t="shared" si="27"/>
        <v>-79</v>
      </c>
      <c r="M101" s="30">
        <v>86</v>
      </c>
      <c r="N101" s="30">
        <f t="shared" si="28"/>
        <v>0</v>
      </c>
      <c r="O101" s="30">
        <f t="shared" ref="O101:O115" si="29">O100*$N$9*L101/M101</f>
        <v>0</v>
      </c>
      <c r="P101" s="30">
        <f t="shared" si="22"/>
        <v>0</v>
      </c>
      <c r="Q101" s="30">
        <f t="shared" si="23"/>
        <v>0</v>
      </c>
      <c r="R101" s="30">
        <f t="shared" si="24"/>
        <v>0</v>
      </c>
      <c r="S101" s="30">
        <f t="shared" si="25"/>
        <v>4</v>
      </c>
      <c r="T101" s="30">
        <f t="shared" si="26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30"/>
      <c r="AE101" s="30"/>
      <c r="AF101" s="35"/>
      <c r="AG101" s="35"/>
      <c r="AH101" s="35"/>
      <c r="AI101" s="30"/>
      <c r="AJ101" s="30"/>
      <c r="AK101" s="30"/>
      <c r="AL101" s="30"/>
      <c r="AM101" s="30"/>
      <c r="AN101" s="30"/>
      <c r="AO101" s="30"/>
    </row>
    <row r="102" spans="2:41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30">
        <f t="shared" si="21"/>
        <v>83</v>
      </c>
      <c r="L102" s="30">
        <f t="shared" si="27"/>
        <v>-80</v>
      </c>
      <c r="M102" s="30">
        <v>87</v>
      </c>
      <c r="N102" s="30">
        <f t="shared" si="28"/>
        <v>0</v>
      </c>
      <c r="O102" s="30">
        <f t="shared" si="29"/>
        <v>0</v>
      </c>
      <c r="P102" s="30">
        <f t="shared" si="22"/>
        <v>0</v>
      </c>
      <c r="Q102" s="30">
        <f t="shared" si="23"/>
        <v>0</v>
      </c>
      <c r="R102" s="30">
        <f t="shared" si="24"/>
        <v>0</v>
      </c>
      <c r="S102" s="30">
        <f t="shared" si="25"/>
        <v>4</v>
      </c>
      <c r="T102" s="30">
        <f t="shared" si="26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30"/>
      <c r="AE102" s="30"/>
      <c r="AF102" s="35"/>
      <c r="AG102" s="35"/>
      <c r="AH102" s="35"/>
      <c r="AI102" s="30"/>
      <c r="AJ102" s="30"/>
      <c r="AK102" s="30"/>
      <c r="AL102" s="30"/>
      <c r="AM102" s="30"/>
      <c r="AN102" s="30"/>
      <c r="AO102" s="30"/>
    </row>
    <row r="103" spans="2:41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30">
        <f t="shared" si="21"/>
        <v>84</v>
      </c>
      <c r="L103" s="30">
        <f t="shared" si="27"/>
        <v>-81</v>
      </c>
      <c r="M103" s="30">
        <v>88</v>
      </c>
      <c r="N103" s="30">
        <f t="shared" si="28"/>
        <v>0</v>
      </c>
      <c r="O103" s="30">
        <f t="shared" si="29"/>
        <v>0</v>
      </c>
      <c r="P103" s="30">
        <f t="shared" si="22"/>
        <v>0</v>
      </c>
      <c r="Q103" s="30">
        <f t="shared" si="23"/>
        <v>0</v>
      </c>
      <c r="R103" s="30">
        <f t="shared" si="24"/>
        <v>0</v>
      </c>
      <c r="S103" s="30">
        <f t="shared" si="25"/>
        <v>4</v>
      </c>
      <c r="T103" s="30">
        <f t="shared" si="26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30"/>
      <c r="AE103" s="30"/>
      <c r="AF103" s="35"/>
      <c r="AG103" s="35"/>
      <c r="AH103" s="35"/>
      <c r="AI103" s="30"/>
      <c r="AJ103" s="30"/>
      <c r="AK103" s="30"/>
      <c r="AL103" s="30"/>
      <c r="AM103" s="30"/>
      <c r="AN103" s="30"/>
      <c r="AO103" s="30"/>
    </row>
    <row r="104" spans="2:41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30">
        <f t="shared" si="21"/>
        <v>85</v>
      </c>
      <c r="L104" s="30">
        <f t="shared" si="27"/>
        <v>-82</v>
      </c>
      <c r="M104" s="30">
        <v>89</v>
      </c>
      <c r="N104" s="30">
        <f t="shared" si="28"/>
        <v>0</v>
      </c>
      <c r="O104" s="30">
        <f t="shared" si="29"/>
        <v>0</v>
      </c>
      <c r="P104" s="30">
        <f t="shared" si="22"/>
        <v>0</v>
      </c>
      <c r="Q104" s="30">
        <f t="shared" si="23"/>
        <v>0</v>
      </c>
      <c r="R104" s="30">
        <f t="shared" si="24"/>
        <v>0</v>
      </c>
      <c r="S104" s="30">
        <f t="shared" si="25"/>
        <v>4</v>
      </c>
      <c r="T104" s="30">
        <f t="shared" si="26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30"/>
      <c r="AE104" s="30"/>
      <c r="AF104" s="35"/>
      <c r="AG104" s="35"/>
      <c r="AH104" s="28"/>
      <c r="AI104" s="28"/>
      <c r="AJ104" s="28"/>
      <c r="AK104" s="28"/>
      <c r="AL104" s="28"/>
      <c r="AM104" s="28"/>
      <c r="AN104" s="28"/>
      <c r="AO104" s="28"/>
    </row>
    <row r="105" spans="2:41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30">
        <f t="shared" si="21"/>
        <v>86</v>
      </c>
      <c r="L105" s="30">
        <f t="shared" si="27"/>
        <v>-83</v>
      </c>
      <c r="M105" s="30">
        <v>90</v>
      </c>
      <c r="N105" s="30">
        <f t="shared" si="28"/>
        <v>0</v>
      </c>
      <c r="O105" s="30">
        <f t="shared" si="29"/>
        <v>0</v>
      </c>
      <c r="P105" s="30">
        <f t="shared" si="22"/>
        <v>0</v>
      </c>
      <c r="Q105" s="30">
        <f t="shared" si="23"/>
        <v>0</v>
      </c>
      <c r="R105" s="30">
        <f t="shared" si="24"/>
        <v>0</v>
      </c>
      <c r="S105" s="30">
        <f t="shared" si="25"/>
        <v>4</v>
      </c>
      <c r="T105" s="30">
        <f t="shared" si="26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35"/>
      <c r="AG105" s="35"/>
      <c r="AH105" s="28"/>
      <c r="AI105" s="28"/>
      <c r="AJ105" s="28"/>
      <c r="AK105" s="28"/>
      <c r="AL105" s="28"/>
      <c r="AM105" s="28"/>
      <c r="AN105" s="28"/>
      <c r="AO105" s="28"/>
    </row>
    <row r="106" spans="2:41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30">
        <f t="shared" si="21"/>
        <v>87</v>
      </c>
      <c r="L106" s="30">
        <f t="shared" si="27"/>
        <v>-84</v>
      </c>
      <c r="M106" s="30">
        <v>91</v>
      </c>
      <c r="N106" s="30">
        <f t="shared" si="28"/>
        <v>0</v>
      </c>
      <c r="O106" s="30">
        <f t="shared" si="29"/>
        <v>0</v>
      </c>
      <c r="P106" s="30">
        <f t="shared" si="22"/>
        <v>0</v>
      </c>
      <c r="Q106" s="30">
        <f t="shared" si="23"/>
        <v>0</v>
      </c>
      <c r="R106" s="30">
        <f t="shared" si="24"/>
        <v>0</v>
      </c>
      <c r="S106" s="30">
        <f t="shared" si="25"/>
        <v>4</v>
      </c>
      <c r="T106" s="30">
        <f t="shared" si="26"/>
        <v>0</v>
      </c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35"/>
      <c r="AG106" s="35"/>
      <c r="AH106" s="28"/>
      <c r="AI106" s="28"/>
      <c r="AJ106" s="28"/>
      <c r="AK106" s="28"/>
      <c r="AL106" s="28"/>
      <c r="AM106" s="28"/>
      <c r="AN106" s="28"/>
      <c r="AO106" s="28"/>
    </row>
    <row r="107" spans="2:41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30">
        <f t="shared" si="21"/>
        <v>88</v>
      </c>
      <c r="L107" s="30">
        <f t="shared" si="27"/>
        <v>-85</v>
      </c>
      <c r="M107" s="30">
        <v>92</v>
      </c>
      <c r="N107" s="30">
        <f t="shared" si="28"/>
        <v>0</v>
      </c>
      <c r="O107" s="30">
        <f t="shared" si="29"/>
        <v>0</v>
      </c>
      <c r="P107" s="30">
        <f t="shared" si="22"/>
        <v>0</v>
      </c>
      <c r="Q107" s="30">
        <f t="shared" si="23"/>
        <v>0</v>
      </c>
      <c r="R107" s="30">
        <f t="shared" si="24"/>
        <v>0</v>
      </c>
      <c r="S107" s="30">
        <f t="shared" si="25"/>
        <v>4</v>
      </c>
      <c r="T107" s="30">
        <f t="shared" si="26"/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35"/>
      <c r="AG107" s="35"/>
      <c r="AH107" s="28"/>
      <c r="AI107" s="28"/>
      <c r="AJ107" s="28"/>
      <c r="AK107" s="28"/>
      <c r="AL107" s="28"/>
      <c r="AM107" s="28"/>
      <c r="AN107" s="28"/>
      <c r="AO107" s="28"/>
    </row>
    <row r="108" spans="2:41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30">
        <f t="shared" si="21"/>
        <v>89</v>
      </c>
      <c r="L108" s="30">
        <f t="shared" si="27"/>
        <v>-86</v>
      </c>
      <c r="M108" s="30">
        <v>93</v>
      </c>
      <c r="N108" s="30">
        <f t="shared" si="28"/>
        <v>0</v>
      </c>
      <c r="O108" s="30">
        <f t="shared" si="29"/>
        <v>0</v>
      </c>
      <c r="P108" s="30">
        <f t="shared" si="22"/>
        <v>0</v>
      </c>
      <c r="Q108" s="30">
        <f t="shared" si="23"/>
        <v>0</v>
      </c>
      <c r="R108" s="30">
        <f t="shared" si="24"/>
        <v>0</v>
      </c>
      <c r="S108" s="30">
        <f t="shared" si="25"/>
        <v>4</v>
      </c>
      <c r="T108" s="30">
        <f t="shared" si="26"/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35"/>
      <c r="AG108" s="35"/>
      <c r="AH108" s="28"/>
      <c r="AI108" s="28"/>
      <c r="AJ108" s="28"/>
      <c r="AK108" s="28"/>
      <c r="AL108" s="28"/>
      <c r="AM108" s="28"/>
      <c r="AN108" s="28"/>
      <c r="AO108" s="28"/>
    </row>
    <row r="109" spans="2:41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30">
        <f t="shared" si="21"/>
        <v>90</v>
      </c>
      <c r="L109" s="30">
        <f t="shared" si="27"/>
        <v>-87</v>
      </c>
      <c r="M109" s="30">
        <v>94</v>
      </c>
      <c r="N109" s="30">
        <f t="shared" si="28"/>
        <v>0</v>
      </c>
      <c r="O109" s="30">
        <f t="shared" si="29"/>
        <v>0</v>
      </c>
      <c r="P109" s="30">
        <f t="shared" si="22"/>
        <v>0</v>
      </c>
      <c r="Q109" s="30">
        <f t="shared" si="23"/>
        <v>0</v>
      </c>
      <c r="R109" s="30">
        <f t="shared" si="24"/>
        <v>0</v>
      </c>
      <c r="S109" s="30">
        <f t="shared" si="25"/>
        <v>4</v>
      </c>
      <c r="T109" s="30">
        <f t="shared" si="26"/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35"/>
      <c r="AG109" s="35"/>
      <c r="AH109" s="28"/>
      <c r="AI109" s="28"/>
      <c r="AJ109" s="28"/>
      <c r="AK109" s="28"/>
      <c r="AL109" s="28"/>
      <c r="AM109" s="28"/>
      <c r="AN109" s="28"/>
      <c r="AO109" s="28"/>
    </row>
    <row r="110" spans="2:41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30">
        <f t="shared" si="21"/>
        <v>91</v>
      </c>
      <c r="L110" s="30">
        <f t="shared" si="27"/>
        <v>-88</v>
      </c>
      <c r="M110" s="30">
        <v>95</v>
      </c>
      <c r="N110" s="30">
        <f t="shared" si="28"/>
        <v>0</v>
      </c>
      <c r="O110" s="30">
        <f t="shared" si="29"/>
        <v>0</v>
      </c>
      <c r="P110" s="30">
        <f t="shared" si="22"/>
        <v>0</v>
      </c>
      <c r="Q110" s="30">
        <f t="shared" si="23"/>
        <v>0</v>
      </c>
      <c r="R110" s="30">
        <f t="shared" si="24"/>
        <v>0</v>
      </c>
      <c r="S110" s="30">
        <f t="shared" si="25"/>
        <v>4</v>
      </c>
      <c r="T110" s="30">
        <f t="shared" si="26"/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35"/>
      <c r="AG110" s="35"/>
      <c r="AH110" s="28"/>
      <c r="AI110" s="28"/>
      <c r="AJ110" s="28"/>
      <c r="AK110" s="28"/>
      <c r="AL110" s="28"/>
      <c r="AM110" s="28"/>
      <c r="AN110" s="28"/>
      <c r="AO110" s="28"/>
    </row>
    <row r="111" spans="2:41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30">
        <f t="shared" si="21"/>
        <v>92</v>
      </c>
      <c r="L111" s="30">
        <f t="shared" si="27"/>
        <v>-89</v>
      </c>
      <c r="M111" s="30">
        <v>96</v>
      </c>
      <c r="N111" s="30">
        <f t="shared" si="28"/>
        <v>0</v>
      </c>
      <c r="O111" s="30">
        <f t="shared" si="29"/>
        <v>0</v>
      </c>
      <c r="P111" s="30">
        <f t="shared" si="22"/>
        <v>0</v>
      </c>
      <c r="Q111" s="30">
        <f t="shared" si="23"/>
        <v>0</v>
      </c>
      <c r="R111" s="30">
        <f t="shared" si="24"/>
        <v>0</v>
      </c>
      <c r="S111" s="30">
        <f t="shared" si="25"/>
        <v>4</v>
      </c>
      <c r="T111" s="30">
        <f t="shared" si="26"/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35"/>
      <c r="AG111" s="35"/>
      <c r="AH111" s="28"/>
      <c r="AI111" s="28"/>
      <c r="AJ111" s="28"/>
      <c r="AK111" s="28"/>
      <c r="AL111" s="28"/>
      <c r="AM111" s="28"/>
      <c r="AN111" s="28"/>
      <c r="AO111" s="28"/>
    </row>
    <row r="112" spans="2:41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30">
        <f t="shared" si="21"/>
        <v>93</v>
      </c>
      <c r="L112" s="30">
        <f t="shared" si="27"/>
        <v>-90</v>
      </c>
      <c r="M112" s="30">
        <v>97</v>
      </c>
      <c r="N112" s="30">
        <f t="shared" si="28"/>
        <v>0</v>
      </c>
      <c r="O112" s="30">
        <f t="shared" si="29"/>
        <v>0</v>
      </c>
      <c r="P112" s="30">
        <f t="shared" si="22"/>
        <v>0</v>
      </c>
      <c r="Q112" s="30">
        <f t="shared" si="23"/>
        <v>0</v>
      </c>
      <c r="R112" s="30">
        <f t="shared" si="24"/>
        <v>0</v>
      </c>
      <c r="S112" s="30">
        <f t="shared" si="25"/>
        <v>4</v>
      </c>
      <c r="T112" s="30">
        <f t="shared" si="26"/>
        <v>0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9"/>
      <c r="AF112" s="30"/>
      <c r="AG112" s="28"/>
      <c r="AH112" s="28"/>
      <c r="AI112" s="29"/>
      <c r="AJ112" s="28"/>
      <c r="AK112" s="28"/>
      <c r="AL112" s="28"/>
      <c r="AM112" s="28"/>
      <c r="AN112" s="28"/>
      <c r="AO112" s="28"/>
    </row>
    <row r="113" spans="2:4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30">
        <f t="shared" si="21"/>
        <v>94</v>
      </c>
      <c r="L113" s="30">
        <f t="shared" si="27"/>
        <v>-91</v>
      </c>
      <c r="M113" s="30">
        <v>98</v>
      </c>
      <c r="N113" s="30">
        <f t="shared" si="28"/>
        <v>0</v>
      </c>
      <c r="O113" s="30">
        <f t="shared" si="29"/>
        <v>0</v>
      </c>
      <c r="P113" s="30">
        <f t="shared" si="22"/>
        <v>0</v>
      </c>
      <c r="Q113" s="30">
        <f t="shared" si="23"/>
        <v>0</v>
      </c>
      <c r="R113" s="30">
        <f t="shared" si="24"/>
        <v>0</v>
      </c>
      <c r="S113" s="30">
        <f t="shared" si="25"/>
        <v>4</v>
      </c>
      <c r="T113" s="30">
        <f t="shared" si="26"/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9"/>
      <c r="AJ113" s="28"/>
      <c r="AK113" s="28"/>
      <c r="AL113" s="28"/>
      <c r="AM113" s="28"/>
      <c r="AN113" s="28"/>
      <c r="AO113" s="28"/>
    </row>
    <row r="114" spans="2:41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30">
        <f t="shared" si="21"/>
        <v>95</v>
      </c>
      <c r="L114" s="30">
        <f t="shared" si="27"/>
        <v>-92</v>
      </c>
      <c r="M114" s="30">
        <v>99</v>
      </c>
      <c r="N114" s="30">
        <f t="shared" si="28"/>
        <v>0</v>
      </c>
      <c r="O114" s="30">
        <f t="shared" si="29"/>
        <v>0</v>
      </c>
      <c r="P114" s="30">
        <f t="shared" si="22"/>
        <v>0</v>
      </c>
      <c r="Q114" s="30">
        <f t="shared" si="23"/>
        <v>0</v>
      </c>
      <c r="R114" s="30">
        <f t="shared" si="24"/>
        <v>0</v>
      </c>
      <c r="S114" s="30">
        <f t="shared" si="25"/>
        <v>4</v>
      </c>
      <c r="T114" s="30">
        <f t="shared" si="26"/>
        <v>0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9"/>
      <c r="AG114" s="28"/>
      <c r="AH114" s="32"/>
      <c r="AI114" s="28"/>
      <c r="AJ114" s="28"/>
      <c r="AK114" s="28"/>
      <c r="AL114" s="28"/>
      <c r="AM114" s="28"/>
      <c r="AN114" s="28"/>
      <c r="AO114" s="28"/>
    </row>
    <row r="115" spans="2:41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30">
        <f t="shared" si="21"/>
        <v>96</v>
      </c>
      <c r="L115" s="30">
        <f t="shared" si="27"/>
        <v>-93</v>
      </c>
      <c r="M115" s="30">
        <v>100</v>
      </c>
      <c r="N115" s="30">
        <f t="shared" si="28"/>
        <v>0</v>
      </c>
      <c r="O115" s="30">
        <f t="shared" si="29"/>
        <v>0</v>
      </c>
      <c r="P115" s="30">
        <f t="shared" si="22"/>
        <v>0</v>
      </c>
      <c r="Q115" s="30">
        <f t="shared" si="23"/>
        <v>0</v>
      </c>
      <c r="R115" s="30">
        <f t="shared" si="24"/>
        <v>0</v>
      </c>
      <c r="S115" s="30">
        <f t="shared" si="25"/>
        <v>4</v>
      </c>
      <c r="T115" s="30">
        <f t="shared" si="26"/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</row>
    <row r="116" spans="2:41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30"/>
      <c r="AF116" s="30"/>
      <c r="AG116" s="28"/>
      <c r="AH116" s="28"/>
      <c r="AI116" s="28"/>
      <c r="AJ116" s="28"/>
      <c r="AK116" s="28"/>
      <c r="AL116" s="28"/>
      <c r="AM116" s="28"/>
      <c r="AN116" s="28"/>
      <c r="AO116" s="28"/>
    </row>
    <row r="117" spans="2:41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34"/>
      <c r="AE117" s="28"/>
      <c r="AF117" s="35"/>
      <c r="AG117" s="35"/>
      <c r="AH117" s="28"/>
      <c r="AI117" s="28"/>
      <c r="AJ117" s="28"/>
      <c r="AK117" s="28"/>
      <c r="AL117" s="28"/>
      <c r="AM117" s="28"/>
      <c r="AN117" s="28"/>
      <c r="AO117" s="28"/>
    </row>
    <row r="118" spans="2:4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30"/>
      <c r="AE118" s="30"/>
      <c r="AF118" s="35"/>
      <c r="AG118" s="35"/>
      <c r="AH118" s="28"/>
      <c r="AI118" s="28"/>
      <c r="AJ118" s="28"/>
      <c r="AK118" s="28"/>
      <c r="AL118" s="28"/>
      <c r="AM118" s="28"/>
      <c r="AN118" s="28"/>
      <c r="AO118" s="28"/>
    </row>
    <row r="119" spans="2:41" x14ac:dyDescent="0.2">
      <c r="AD119" s="30"/>
      <c r="AE119" s="30"/>
      <c r="AF119" s="35"/>
      <c r="AG119" s="35"/>
      <c r="AH119" s="28"/>
      <c r="AI119" s="28"/>
      <c r="AJ119" s="28"/>
      <c r="AK119" s="28"/>
      <c r="AL119" s="28"/>
      <c r="AM119" s="28"/>
      <c r="AN119" s="28"/>
      <c r="AO119" s="28"/>
    </row>
    <row r="120" spans="2:41" x14ac:dyDescent="0.2">
      <c r="AD120" s="30"/>
      <c r="AE120" s="30"/>
      <c r="AF120" s="35"/>
      <c r="AG120" s="35"/>
      <c r="AH120" s="28"/>
      <c r="AI120" s="28"/>
      <c r="AJ120" s="28"/>
      <c r="AK120" s="28"/>
      <c r="AL120" s="28"/>
      <c r="AM120" s="28"/>
      <c r="AN120" s="28"/>
      <c r="AO120" s="28"/>
    </row>
    <row r="121" spans="2:41" x14ac:dyDescent="0.2">
      <c r="AD121" s="30"/>
      <c r="AE121" s="30"/>
      <c r="AF121" s="35"/>
      <c r="AG121" s="35"/>
      <c r="AH121" s="28"/>
      <c r="AI121" s="28"/>
      <c r="AJ121" s="28"/>
      <c r="AK121" s="28"/>
      <c r="AL121" s="28"/>
      <c r="AM121" s="28"/>
      <c r="AN121" s="28"/>
      <c r="AO121" s="28"/>
    </row>
    <row r="122" spans="2:41" x14ac:dyDescent="0.2">
      <c r="AD122" s="30"/>
      <c r="AE122" s="30"/>
      <c r="AF122" s="35"/>
      <c r="AG122" s="35"/>
      <c r="AH122" s="28"/>
      <c r="AI122" s="28"/>
      <c r="AJ122" s="28"/>
      <c r="AK122" s="28"/>
      <c r="AL122" s="28"/>
      <c r="AM122" s="28"/>
      <c r="AN122" s="28"/>
      <c r="AO122" s="28"/>
    </row>
    <row r="123" spans="2:41" x14ac:dyDescent="0.2">
      <c r="AD123" s="30"/>
      <c r="AE123" s="30"/>
      <c r="AF123" s="35"/>
      <c r="AG123" s="35"/>
      <c r="AH123" s="28"/>
      <c r="AI123" s="28"/>
      <c r="AJ123" s="28"/>
      <c r="AK123" s="28"/>
      <c r="AL123" s="28"/>
      <c r="AM123" s="28"/>
      <c r="AN123" s="28"/>
      <c r="AO123" s="28"/>
    </row>
    <row r="124" spans="2:41" x14ac:dyDescent="0.2">
      <c r="AD124" s="30"/>
      <c r="AE124" s="30"/>
      <c r="AF124" s="35"/>
      <c r="AG124" s="35"/>
      <c r="AH124" s="28"/>
      <c r="AI124" s="28"/>
      <c r="AJ124" s="28"/>
      <c r="AK124" s="28"/>
      <c r="AL124" s="28"/>
      <c r="AM124" s="28"/>
      <c r="AN124" s="28"/>
      <c r="AO124" s="28"/>
    </row>
    <row r="125" spans="2:41" x14ac:dyDescent="0.2">
      <c r="AD125" s="30"/>
      <c r="AE125" s="30"/>
      <c r="AF125" s="35"/>
      <c r="AG125" s="35"/>
      <c r="AH125" s="28"/>
      <c r="AI125" s="28"/>
      <c r="AJ125" s="28"/>
      <c r="AK125" s="28"/>
      <c r="AL125" s="28"/>
      <c r="AM125" s="28"/>
      <c r="AN125" s="28"/>
      <c r="AO125" s="28"/>
    </row>
    <row r="126" spans="2:41" x14ac:dyDescent="0.2">
      <c r="AD126" s="30"/>
      <c r="AE126" s="30"/>
      <c r="AF126" s="35"/>
      <c r="AG126" s="35"/>
      <c r="AH126" s="28"/>
      <c r="AI126" s="28"/>
      <c r="AJ126" s="28"/>
      <c r="AK126" s="28"/>
      <c r="AL126" s="28"/>
      <c r="AM126" s="28"/>
      <c r="AN126" s="28"/>
      <c r="AO126" s="28"/>
    </row>
    <row r="127" spans="2:41" x14ac:dyDescent="0.2">
      <c r="AD127" s="30"/>
      <c r="AE127" s="30"/>
      <c r="AF127" s="35"/>
      <c r="AG127" s="35"/>
      <c r="AH127" s="28"/>
      <c r="AI127" s="28"/>
      <c r="AJ127" s="28"/>
      <c r="AK127" s="28"/>
      <c r="AL127" s="28"/>
      <c r="AM127" s="28"/>
      <c r="AN127" s="28"/>
      <c r="AO127" s="28"/>
    </row>
    <row r="128" spans="2:41" x14ac:dyDescent="0.2">
      <c r="AD128" s="30"/>
      <c r="AE128" s="30"/>
      <c r="AF128" s="35"/>
      <c r="AG128" s="35"/>
      <c r="AH128" s="28"/>
      <c r="AI128" s="28"/>
      <c r="AJ128" s="28"/>
      <c r="AK128" s="28"/>
      <c r="AL128" s="28"/>
      <c r="AM128" s="28"/>
      <c r="AN128" s="28"/>
      <c r="AO128" s="28"/>
    </row>
    <row r="129" spans="30:41" x14ac:dyDescent="0.2">
      <c r="AD129" s="30"/>
      <c r="AE129" s="30"/>
      <c r="AF129" s="35"/>
      <c r="AG129" s="35"/>
      <c r="AH129" s="28"/>
      <c r="AI129" s="28"/>
      <c r="AJ129" s="28"/>
      <c r="AK129" s="28"/>
      <c r="AL129" s="28"/>
      <c r="AM129" s="28"/>
      <c r="AN129" s="28"/>
      <c r="AO129" s="28"/>
    </row>
    <row r="130" spans="30:41" x14ac:dyDescent="0.2">
      <c r="AD130" s="30"/>
      <c r="AE130" s="30"/>
      <c r="AF130" s="35"/>
      <c r="AG130" s="35"/>
      <c r="AH130" s="28"/>
      <c r="AI130" s="28"/>
      <c r="AJ130" s="28"/>
      <c r="AK130" s="28"/>
      <c r="AL130" s="28"/>
      <c r="AM130" s="28"/>
      <c r="AN130" s="28"/>
      <c r="AO130" s="28"/>
    </row>
    <row r="131" spans="30:41" x14ac:dyDescent="0.2">
      <c r="AD131" s="30"/>
      <c r="AE131" s="30"/>
      <c r="AF131" s="35"/>
      <c r="AG131" s="35"/>
      <c r="AH131" s="28"/>
      <c r="AI131" s="28"/>
      <c r="AJ131" s="28"/>
      <c r="AK131" s="28"/>
      <c r="AL131" s="28"/>
      <c r="AM131" s="28"/>
      <c r="AN131" s="28"/>
      <c r="AO131" s="28"/>
    </row>
    <row r="132" spans="30:41" x14ac:dyDescent="0.2">
      <c r="AD132" s="30"/>
      <c r="AE132" s="30"/>
      <c r="AF132" s="35"/>
      <c r="AG132" s="35"/>
      <c r="AH132" s="28"/>
      <c r="AI132" s="28"/>
      <c r="AJ132" s="28"/>
      <c r="AK132" s="28"/>
      <c r="AL132" s="28"/>
      <c r="AM132" s="28"/>
      <c r="AN132" s="28"/>
      <c r="AO132" s="28"/>
    </row>
    <row r="133" spans="30:41" x14ac:dyDescent="0.2">
      <c r="AD133" s="30"/>
      <c r="AE133" s="30"/>
      <c r="AF133" s="35"/>
      <c r="AG133" s="35"/>
      <c r="AH133" s="28"/>
      <c r="AI133" s="28"/>
      <c r="AJ133" s="28"/>
      <c r="AK133" s="28"/>
      <c r="AL133" s="28"/>
      <c r="AM133" s="28"/>
      <c r="AN133" s="28"/>
      <c r="AO133" s="28"/>
    </row>
    <row r="134" spans="30:41" x14ac:dyDescent="0.2">
      <c r="AD134" s="30"/>
      <c r="AE134" s="30"/>
      <c r="AF134" s="35"/>
      <c r="AG134" s="35"/>
      <c r="AH134" s="28"/>
      <c r="AI134" s="28"/>
      <c r="AJ134" s="28"/>
      <c r="AK134" s="28"/>
      <c r="AL134" s="28"/>
      <c r="AM134" s="28"/>
      <c r="AN134" s="28"/>
      <c r="AO134" s="28"/>
    </row>
    <row r="135" spans="30:41" x14ac:dyDescent="0.2">
      <c r="AD135" s="30"/>
      <c r="AE135" s="30"/>
      <c r="AF135" s="35"/>
      <c r="AG135" s="35"/>
      <c r="AH135" s="28"/>
      <c r="AI135" s="28"/>
      <c r="AJ135" s="28"/>
      <c r="AK135" s="28"/>
      <c r="AL135" s="28"/>
      <c r="AM135" s="28"/>
      <c r="AN135" s="28"/>
      <c r="AO135" s="28"/>
    </row>
    <row r="136" spans="30:41" x14ac:dyDescent="0.2">
      <c r="AD136" s="30"/>
      <c r="AE136" s="30"/>
      <c r="AF136" s="35"/>
      <c r="AG136" s="35"/>
      <c r="AH136" s="28"/>
      <c r="AI136" s="28"/>
      <c r="AJ136" s="28"/>
      <c r="AK136" s="28"/>
      <c r="AL136" s="28"/>
      <c r="AM136" s="28"/>
      <c r="AN136" s="28"/>
      <c r="AO136" s="28"/>
    </row>
    <row r="137" spans="30:41" x14ac:dyDescent="0.2">
      <c r="AD137" s="30"/>
      <c r="AE137" s="30"/>
      <c r="AF137" s="35"/>
      <c r="AG137" s="35"/>
      <c r="AH137" s="28"/>
      <c r="AI137" s="28"/>
      <c r="AJ137" s="28"/>
      <c r="AK137" s="28"/>
      <c r="AL137" s="28"/>
      <c r="AM137" s="28"/>
      <c r="AN137" s="28"/>
      <c r="AO137" s="28"/>
    </row>
    <row r="138" spans="30:41" x14ac:dyDescent="0.2">
      <c r="AD138" s="30"/>
      <c r="AE138" s="30"/>
      <c r="AF138" s="35"/>
      <c r="AG138" s="35"/>
      <c r="AH138" s="28"/>
      <c r="AI138" s="28"/>
      <c r="AJ138" s="28"/>
      <c r="AK138" s="28"/>
      <c r="AL138" s="28"/>
      <c r="AM138" s="28"/>
      <c r="AN138" s="28"/>
      <c r="AO138" s="28"/>
    </row>
    <row r="139" spans="30:41" x14ac:dyDescent="0.2">
      <c r="AD139" s="30"/>
      <c r="AE139" s="30"/>
      <c r="AF139" s="35"/>
      <c r="AG139" s="35"/>
      <c r="AH139" s="28"/>
      <c r="AI139" s="28"/>
      <c r="AJ139" s="28"/>
      <c r="AK139" s="28"/>
      <c r="AL139" s="28"/>
      <c r="AM139" s="28"/>
      <c r="AN139" s="28"/>
      <c r="AO139" s="28"/>
    </row>
    <row r="140" spans="30:41" x14ac:dyDescent="0.2">
      <c r="AD140" s="30"/>
      <c r="AE140" s="30"/>
      <c r="AF140" s="35"/>
      <c r="AG140" s="35"/>
      <c r="AH140" s="28"/>
      <c r="AI140" s="28"/>
      <c r="AJ140" s="28"/>
      <c r="AK140" s="28"/>
      <c r="AL140" s="28"/>
      <c r="AM140" s="28"/>
      <c r="AN140" s="28"/>
      <c r="AO140" s="28"/>
    </row>
    <row r="141" spans="30:41" x14ac:dyDescent="0.2">
      <c r="AD141" s="30"/>
      <c r="AE141" s="30"/>
      <c r="AF141" s="35"/>
      <c r="AG141" s="35"/>
      <c r="AH141" s="28"/>
      <c r="AI141" s="28"/>
      <c r="AJ141" s="28"/>
      <c r="AK141" s="28"/>
      <c r="AL141" s="28"/>
      <c r="AM141" s="28"/>
      <c r="AN141" s="28"/>
      <c r="AO141" s="28"/>
    </row>
    <row r="142" spans="30:41" x14ac:dyDescent="0.2">
      <c r="AD142" s="30"/>
      <c r="AE142" s="30"/>
      <c r="AF142" s="35"/>
      <c r="AG142" s="35"/>
      <c r="AH142" s="28"/>
      <c r="AI142" s="28"/>
      <c r="AJ142" s="28"/>
      <c r="AK142" s="28"/>
      <c r="AL142" s="28"/>
      <c r="AM142" s="28"/>
      <c r="AN142" s="28"/>
      <c r="AO142" s="28"/>
    </row>
    <row r="143" spans="30:41" x14ac:dyDescent="0.2">
      <c r="AD143" s="30"/>
      <c r="AE143" s="30"/>
      <c r="AF143" s="35"/>
      <c r="AG143" s="35"/>
      <c r="AH143" s="28"/>
      <c r="AI143" s="28"/>
      <c r="AJ143" s="28"/>
      <c r="AK143" s="28"/>
      <c r="AL143" s="28"/>
      <c r="AM143" s="28"/>
      <c r="AN143" s="28"/>
      <c r="AO143" s="28"/>
    </row>
    <row r="144" spans="30:41" x14ac:dyDescent="0.2">
      <c r="AD144" s="30"/>
      <c r="AE144" s="30"/>
      <c r="AF144" s="35"/>
      <c r="AG144" s="35"/>
      <c r="AH144" s="28"/>
      <c r="AI144" s="28"/>
      <c r="AJ144" s="28"/>
      <c r="AK144" s="28"/>
      <c r="AL144" s="28"/>
      <c r="AM144" s="28"/>
      <c r="AN144" s="28"/>
      <c r="AO144" s="28"/>
    </row>
    <row r="145" spans="30:41" x14ac:dyDescent="0.2">
      <c r="AD145" s="30"/>
      <c r="AE145" s="30"/>
      <c r="AF145" s="35"/>
      <c r="AG145" s="35"/>
      <c r="AH145" s="28"/>
      <c r="AI145" s="28"/>
      <c r="AJ145" s="28"/>
      <c r="AK145" s="28"/>
      <c r="AL145" s="28"/>
      <c r="AM145" s="28"/>
      <c r="AN145" s="28"/>
      <c r="AO145" s="28"/>
    </row>
    <row r="146" spans="30:41" x14ac:dyDescent="0.2">
      <c r="AD146" s="30"/>
      <c r="AE146" s="30"/>
      <c r="AF146" s="35"/>
      <c r="AG146" s="35"/>
      <c r="AH146" s="28"/>
      <c r="AI146" s="28"/>
      <c r="AJ146" s="28"/>
      <c r="AK146" s="28"/>
      <c r="AL146" s="28"/>
      <c r="AM146" s="28"/>
      <c r="AN146" s="28"/>
      <c r="AO146" s="28"/>
    </row>
    <row r="147" spans="30:41" x14ac:dyDescent="0.2">
      <c r="AD147" s="30"/>
      <c r="AE147" s="30"/>
      <c r="AF147" s="35"/>
      <c r="AG147" s="35"/>
      <c r="AH147" s="28"/>
      <c r="AI147" s="28"/>
      <c r="AJ147" s="28"/>
      <c r="AK147" s="28"/>
      <c r="AL147" s="28"/>
      <c r="AM147" s="28"/>
      <c r="AN147" s="28"/>
      <c r="AO147" s="28"/>
    </row>
    <row r="148" spans="30:41" x14ac:dyDescent="0.2">
      <c r="AD148" s="30"/>
      <c r="AE148" s="30"/>
      <c r="AF148" s="35"/>
      <c r="AG148" s="35"/>
      <c r="AH148" s="28"/>
      <c r="AI148" s="28"/>
      <c r="AJ148" s="28"/>
      <c r="AK148" s="28"/>
      <c r="AL148" s="28"/>
      <c r="AM148" s="28"/>
      <c r="AN148" s="28"/>
      <c r="AO148" s="28"/>
    </row>
    <row r="149" spans="30:41" x14ac:dyDescent="0.2">
      <c r="AD149" s="30"/>
      <c r="AE149" s="30"/>
      <c r="AF149" s="35"/>
      <c r="AG149" s="35"/>
      <c r="AH149" s="28"/>
      <c r="AI149" s="28"/>
      <c r="AJ149" s="28"/>
      <c r="AK149" s="28"/>
      <c r="AL149" s="28"/>
      <c r="AM149" s="28"/>
      <c r="AN149" s="28"/>
      <c r="AO149" s="28"/>
    </row>
    <row r="150" spans="30:41" x14ac:dyDescent="0.2">
      <c r="AD150" s="30"/>
      <c r="AE150" s="30"/>
      <c r="AF150" s="35"/>
      <c r="AG150" s="35"/>
      <c r="AH150" s="28"/>
      <c r="AI150" s="28"/>
      <c r="AJ150" s="28"/>
      <c r="AK150" s="28"/>
      <c r="AL150" s="28"/>
      <c r="AM150" s="28"/>
      <c r="AN150" s="28"/>
      <c r="AO150" s="28"/>
    </row>
    <row r="151" spans="30:41" x14ac:dyDescent="0.2">
      <c r="AD151" s="30"/>
      <c r="AE151" s="30"/>
      <c r="AF151" s="35"/>
      <c r="AG151" s="35"/>
      <c r="AH151" s="28"/>
      <c r="AI151" s="28"/>
      <c r="AJ151" s="28"/>
      <c r="AK151" s="28"/>
      <c r="AL151" s="28"/>
      <c r="AM151" s="28"/>
      <c r="AN151" s="28"/>
      <c r="AO151" s="28"/>
    </row>
    <row r="152" spans="30:41" x14ac:dyDescent="0.2">
      <c r="AD152" s="30"/>
      <c r="AE152" s="30"/>
      <c r="AF152" s="35"/>
      <c r="AG152" s="35"/>
      <c r="AH152" s="28"/>
      <c r="AI152" s="28"/>
      <c r="AJ152" s="28"/>
      <c r="AK152" s="28"/>
      <c r="AL152" s="28"/>
      <c r="AM152" s="28"/>
      <c r="AN152" s="28"/>
      <c r="AO152" s="28"/>
    </row>
    <row r="153" spans="30:41" x14ac:dyDescent="0.2">
      <c r="AD153" s="30"/>
      <c r="AE153" s="30"/>
      <c r="AF153" s="35"/>
      <c r="AG153" s="35"/>
      <c r="AH153" s="28"/>
      <c r="AI153" s="28"/>
      <c r="AJ153" s="28"/>
      <c r="AK153" s="28"/>
      <c r="AL153" s="28"/>
      <c r="AM153" s="28"/>
      <c r="AN153" s="28"/>
      <c r="AO153" s="28"/>
    </row>
    <row r="154" spans="30:41" x14ac:dyDescent="0.2">
      <c r="AD154" s="30"/>
      <c r="AE154" s="30"/>
      <c r="AF154" s="35"/>
      <c r="AG154" s="35"/>
      <c r="AH154" s="28"/>
      <c r="AI154" s="28"/>
      <c r="AJ154" s="28"/>
      <c r="AK154" s="28"/>
      <c r="AL154" s="28"/>
      <c r="AM154" s="28"/>
      <c r="AN154" s="28"/>
      <c r="AO154" s="28"/>
    </row>
    <row r="155" spans="30:41" x14ac:dyDescent="0.2">
      <c r="AD155" s="30"/>
      <c r="AE155" s="30"/>
      <c r="AF155" s="35"/>
      <c r="AG155" s="35"/>
      <c r="AH155" s="28"/>
      <c r="AI155" s="28"/>
      <c r="AJ155" s="28"/>
      <c r="AK155" s="28"/>
      <c r="AL155" s="28"/>
      <c r="AM155" s="28"/>
      <c r="AN155" s="28"/>
      <c r="AO155" s="28"/>
    </row>
    <row r="156" spans="30:41" x14ac:dyDescent="0.2">
      <c r="AD156" s="30"/>
      <c r="AE156" s="30"/>
      <c r="AF156" s="35"/>
      <c r="AG156" s="35"/>
      <c r="AH156" s="28"/>
      <c r="AI156" s="28"/>
      <c r="AJ156" s="28"/>
      <c r="AK156" s="28"/>
      <c r="AL156" s="28"/>
      <c r="AM156" s="28"/>
      <c r="AN156" s="28"/>
      <c r="AO156" s="28"/>
    </row>
    <row r="157" spans="30:41" x14ac:dyDescent="0.2">
      <c r="AD157" s="30"/>
      <c r="AE157" s="30"/>
      <c r="AF157" s="35"/>
      <c r="AG157" s="35"/>
      <c r="AH157" s="28"/>
      <c r="AI157" s="28"/>
      <c r="AJ157" s="28"/>
      <c r="AK157" s="28"/>
      <c r="AL157" s="28"/>
      <c r="AM157" s="28"/>
      <c r="AN157" s="28"/>
      <c r="AO157" s="28"/>
    </row>
    <row r="158" spans="30:41" x14ac:dyDescent="0.2">
      <c r="AD158" s="30"/>
      <c r="AE158" s="30"/>
      <c r="AF158" s="35"/>
      <c r="AG158" s="35"/>
      <c r="AH158" s="28"/>
      <c r="AI158" s="28"/>
      <c r="AJ158" s="28"/>
      <c r="AK158" s="28"/>
      <c r="AL158" s="28"/>
      <c r="AM158" s="28"/>
      <c r="AN158" s="28"/>
      <c r="AO158" s="28"/>
    </row>
    <row r="159" spans="30:41" x14ac:dyDescent="0.2">
      <c r="AD159" s="28"/>
      <c r="AE159" s="28"/>
      <c r="AF159" s="35"/>
      <c r="AG159" s="35"/>
      <c r="AH159" s="28"/>
      <c r="AI159" s="28"/>
      <c r="AJ159" s="28"/>
      <c r="AK159" s="28"/>
      <c r="AL159" s="28"/>
      <c r="AM159" s="28"/>
      <c r="AN159" s="28"/>
      <c r="AO159" s="28"/>
    </row>
    <row r="160" spans="30:41" x14ac:dyDescent="0.2">
      <c r="AD160" s="28"/>
      <c r="AE160" s="28"/>
      <c r="AF160" s="35"/>
      <c r="AG160" s="35"/>
      <c r="AH160" s="28"/>
      <c r="AI160" s="28"/>
      <c r="AJ160" s="28"/>
      <c r="AK160" s="28"/>
      <c r="AL160" s="28"/>
      <c r="AM160" s="28"/>
      <c r="AN160" s="28"/>
      <c r="AO160" s="28"/>
    </row>
    <row r="161" spans="30:41" x14ac:dyDescent="0.2">
      <c r="AD161" s="28"/>
      <c r="AE161" s="28"/>
      <c r="AF161" s="35"/>
      <c r="AG161" s="35"/>
      <c r="AH161" s="28"/>
      <c r="AI161" s="28"/>
      <c r="AJ161" s="28"/>
      <c r="AK161" s="28"/>
      <c r="AL161" s="28"/>
      <c r="AM161" s="28"/>
      <c r="AN161" s="28"/>
      <c r="AO161" s="28"/>
    </row>
    <row r="162" spans="30:41" x14ac:dyDescent="0.2">
      <c r="AD162" s="28"/>
      <c r="AE162" s="28"/>
      <c r="AF162" s="35"/>
      <c r="AG162" s="35"/>
      <c r="AH162" s="28"/>
      <c r="AI162" s="28"/>
      <c r="AJ162" s="28"/>
      <c r="AK162" s="28"/>
      <c r="AL162" s="28"/>
      <c r="AM162" s="28"/>
      <c r="AN162" s="28"/>
      <c r="AO162" s="28"/>
    </row>
    <row r="163" spans="30:41" x14ac:dyDescent="0.2">
      <c r="AD163" s="28"/>
      <c r="AE163" s="28"/>
      <c r="AF163" s="35"/>
      <c r="AG163" s="35"/>
      <c r="AH163" s="28"/>
      <c r="AI163" s="28"/>
      <c r="AJ163" s="28"/>
      <c r="AK163" s="28"/>
      <c r="AL163" s="28"/>
      <c r="AM163" s="28"/>
      <c r="AN163" s="28"/>
      <c r="AO163" s="28"/>
    </row>
    <row r="164" spans="30:41" x14ac:dyDescent="0.2">
      <c r="AD164" s="28"/>
      <c r="AE164" s="28"/>
      <c r="AF164" s="35"/>
      <c r="AG164" s="35"/>
      <c r="AH164" s="28"/>
      <c r="AI164" s="28"/>
      <c r="AJ164" s="28"/>
      <c r="AK164" s="28"/>
      <c r="AL164" s="28"/>
      <c r="AM164" s="28"/>
      <c r="AN164" s="28"/>
      <c r="AO164" s="28"/>
    </row>
    <row r="165" spans="30:41" x14ac:dyDescent="0.2">
      <c r="AD165" s="28"/>
      <c r="AE165" s="28"/>
      <c r="AF165" s="35"/>
      <c r="AG165" s="35"/>
      <c r="AH165" s="28"/>
      <c r="AI165" s="28"/>
      <c r="AJ165" s="28"/>
      <c r="AK165" s="28"/>
      <c r="AL165" s="28"/>
      <c r="AM165" s="28"/>
      <c r="AN165" s="28"/>
      <c r="AO165" s="28"/>
    </row>
    <row r="166" spans="30:41" x14ac:dyDescent="0.2"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</row>
    <row r="167" spans="30:41" x14ac:dyDescent="0.2"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</row>
    <row r="168" spans="30:41" x14ac:dyDescent="0.2"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</row>
    <row r="169" spans="30:41" x14ac:dyDescent="0.2"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</row>
    <row r="170" spans="30:41" x14ac:dyDescent="0.2"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</row>
    <row r="171" spans="30:41" x14ac:dyDescent="0.2"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</row>
    <row r="172" spans="30:41" x14ac:dyDescent="0.2"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</row>
    <row r="173" spans="30:41" x14ac:dyDescent="0.2"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</row>
    <row r="174" spans="30:41" x14ac:dyDescent="0.2"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</row>
    <row r="175" spans="30:41" x14ac:dyDescent="0.2"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</row>
    <row r="176" spans="30:41" x14ac:dyDescent="0.2"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</row>
    <row r="177" spans="30:41" x14ac:dyDescent="0.2"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</row>
    <row r="178" spans="30:41" x14ac:dyDescent="0.2"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</row>
    <row r="179" spans="30:41" x14ac:dyDescent="0.2"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</row>
    <row r="180" spans="30:41" x14ac:dyDescent="0.2"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</row>
    <row r="181" spans="30:41" x14ac:dyDescent="0.2"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</row>
    <row r="182" spans="30:41" x14ac:dyDescent="0.2"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</row>
    <row r="183" spans="30:41" x14ac:dyDescent="0.2"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</row>
    <row r="184" spans="30:41" x14ac:dyDescent="0.2"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</row>
    <row r="185" spans="30:41" x14ac:dyDescent="0.2"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</row>
    <row r="186" spans="30:41" x14ac:dyDescent="0.2"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</row>
    <row r="187" spans="30:41" x14ac:dyDescent="0.2"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</row>
  </sheetData>
  <phoneticPr fontId="0" type="noConversion"/>
  <printOptions gridLines="1" gridLinesSet="0"/>
  <pageMargins left="0.75" right="0.75" top="1" bottom="1" header="0.5" footer="0.5"/>
  <pageSetup orientation="portrait" horizontalDpi="180" verticalDpi="180" copies="0" r:id="rId1"/>
  <headerFooter alignWithMargins="0">
    <oddHeader>&amp;A</oddHeader>
    <oddFooter>Page &amp;P</oddFooter>
  </headerFooter>
  <ignoredErrors>
    <ignoredError sqref="H10:H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87"/>
  <sheetViews>
    <sheetView zoomScale="75" workbookViewId="0"/>
  </sheetViews>
  <sheetFormatPr baseColWidth="10" defaultColWidth="8.77734375" defaultRowHeight="15" x14ac:dyDescent="0.2"/>
  <cols>
    <col min="1" max="1" width="2.77734375" style="45" customWidth="1"/>
    <col min="2" max="2" width="14.5546875" style="45" customWidth="1"/>
    <col min="3" max="3" width="12" style="45" customWidth="1"/>
    <col min="4" max="6" width="8.77734375" style="45" customWidth="1"/>
    <col min="7" max="7" width="9.77734375" style="45" customWidth="1"/>
    <col min="8" max="16384" width="8.77734375" style="45"/>
  </cols>
  <sheetData>
    <row r="1" spans="2:41" ht="18.75" x14ac:dyDescent="0.3">
      <c r="B1" s="75" t="s">
        <v>35</v>
      </c>
      <c r="C1" s="38"/>
      <c r="D1" s="38"/>
      <c r="E1" s="38"/>
      <c r="F1" s="56"/>
      <c r="G1" s="63"/>
      <c r="H1" s="63"/>
      <c r="I1" s="63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:41" ht="18.75" customHeight="1" thickBot="1" x14ac:dyDescent="0.3">
      <c r="B2" s="38"/>
      <c r="C2" s="38"/>
      <c r="D2" s="38"/>
      <c r="E2" s="38"/>
      <c r="F2" s="55"/>
      <c r="G2" s="79" t="s">
        <v>39</v>
      </c>
      <c r="H2" s="63"/>
      <c r="I2" s="6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:41" ht="16.5" thickBot="1" x14ac:dyDescent="0.3">
      <c r="B3" s="73" t="s">
        <v>36</v>
      </c>
      <c r="C3" s="38"/>
      <c r="D3" s="38"/>
      <c r="E3" s="39">
        <f>MMs!E2</f>
        <v>256</v>
      </c>
      <c r="F3" s="55" t="str">
        <f>"por "&amp;units</f>
        <v>por hora</v>
      </c>
      <c r="G3" s="79" t="s">
        <v>40</v>
      </c>
      <c r="H3" s="63"/>
      <c r="I3" s="63"/>
      <c r="J3" s="42"/>
      <c r="K3" s="43"/>
      <c r="L3" s="4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:41" ht="16.5" thickBot="1" x14ac:dyDescent="0.3">
      <c r="B4" s="73" t="s">
        <v>37</v>
      </c>
      <c r="C4" s="38"/>
      <c r="D4" s="38"/>
      <c r="E4" s="39">
        <f>1/MMs!E3</f>
        <v>2.5000000000000001E-3</v>
      </c>
      <c r="F4" s="55" t="str">
        <f>units&amp;"s"</f>
        <v>horas</v>
      </c>
      <c r="G4" s="66">
        <f>1/E4</f>
        <v>400</v>
      </c>
      <c r="H4" s="64" t="str">
        <f>"por "&amp;units</f>
        <v>por hora</v>
      </c>
      <c r="I4" s="63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:41" ht="16.5" thickBot="1" x14ac:dyDescent="0.3">
      <c r="B5" s="73" t="s">
        <v>38</v>
      </c>
      <c r="C5" s="38"/>
      <c r="D5" s="38"/>
      <c r="E5" s="39">
        <f>E4</f>
        <v>2.5000000000000001E-3</v>
      </c>
      <c r="F5" s="55" t="str">
        <f>units&amp;"s"</f>
        <v>horas</v>
      </c>
      <c r="G5" s="63"/>
      <c r="H5" s="63"/>
      <c r="I5" s="63"/>
      <c r="J5" s="42"/>
      <c r="K5" s="43"/>
      <c r="L5" s="4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2:41" ht="16.5" thickBot="1" x14ac:dyDescent="0.3">
      <c r="B6" s="78" t="s">
        <v>22</v>
      </c>
      <c r="C6" s="42"/>
      <c r="D6" s="42"/>
      <c r="E6" s="70" t="s">
        <v>25</v>
      </c>
      <c r="F6" s="55"/>
      <c r="G6" s="63"/>
      <c r="H6" s="63"/>
      <c r="I6" s="6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x14ac:dyDescent="0.2">
      <c r="B7" s="47" t="str">
        <f>IF(F9&lt;1,R19,R18)</f>
        <v xml:space="preserve"> </v>
      </c>
      <c r="C7" s="42"/>
      <c r="D7" s="42"/>
      <c r="E7" s="42"/>
      <c r="F7" s="55"/>
      <c r="G7" s="63"/>
      <c r="H7" s="63"/>
      <c r="I7" s="63"/>
      <c r="J7" s="42"/>
      <c r="K7" s="42"/>
      <c r="L7" s="43"/>
      <c r="M7" s="43"/>
      <c r="N7" s="43"/>
      <c r="O7" s="43"/>
      <c r="P7" s="43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2:41" x14ac:dyDescent="0.2">
      <c r="B8" s="42"/>
      <c r="C8" s="42"/>
      <c r="D8" s="42"/>
      <c r="E8" s="42"/>
      <c r="F8" s="55"/>
      <c r="G8" s="63"/>
      <c r="H8" s="63"/>
      <c r="I8" s="63"/>
      <c r="J8" s="42"/>
      <c r="K8" s="42"/>
      <c r="L8" s="43"/>
      <c r="M8" s="43"/>
      <c r="N8" s="43"/>
      <c r="O8" s="43"/>
      <c r="P8" s="43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:41" ht="15.75" x14ac:dyDescent="0.25">
      <c r="B9" s="77" t="s">
        <v>27</v>
      </c>
      <c r="C9" s="42"/>
      <c r="D9" s="42"/>
      <c r="E9" s="42"/>
      <c r="F9" s="40">
        <f>E3/G4</f>
        <v>0.64</v>
      </c>
      <c r="G9" s="63"/>
      <c r="H9" s="63"/>
      <c r="I9" s="63"/>
      <c r="J9" s="42"/>
      <c r="K9" s="42"/>
      <c r="L9" s="43"/>
      <c r="M9" s="43"/>
      <c r="N9" s="43"/>
      <c r="O9" s="43"/>
      <c r="P9" s="43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2:41" ht="15.75" x14ac:dyDescent="0.25">
      <c r="B10" s="77" t="s">
        <v>28</v>
      </c>
      <c r="C10" s="42"/>
      <c r="D10" s="42"/>
      <c r="E10" s="42"/>
      <c r="F10" s="41">
        <f>1-F9</f>
        <v>0.36</v>
      </c>
      <c r="G10" s="63"/>
      <c r="H10" s="63"/>
      <c r="I10" s="6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2:41" ht="15.75" x14ac:dyDescent="0.25">
      <c r="B11" s="77" t="s">
        <v>29</v>
      </c>
      <c r="C11" s="42"/>
      <c r="D11" s="42"/>
      <c r="E11" s="42"/>
      <c r="F11" s="41">
        <f>(E3^2*E5^2+F9^2)/(2*(1-F9))</f>
        <v>1.1377777777777778</v>
      </c>
      <c r="G11" s="63"/>
      <c r="H11" s="63"/>
      <c r="I11" s="6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 ht="15.75" x14ac:dyDescent="0.25">
      <c r="B12" s="77" t="s">
        <v>30</v>
      </c>
      <c r="C12" s="42"/>
      <c r="D12" s="42"/>
      <c r="E12" s="42"/>
      <c r="F12" s="41">
        <f>F11+F9</f>
        <v>1.7777777777777777</v>
      </c>
      <c r="G12" s="63"/>
      <c r="H12" s="63"/>
      <c r="I12" s="6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:41" ht="15.75" x14ac:dyDescent="0.25">
      <c r="B13" s="77" t="s">
        <v>31</v>
      </c>
      <c r="C13" s="42"/>
      <c r="D13" s="42"/>
      <c r="E13" s="42"/>
      <c r="F13" s="41">
        <f>F11/E3</f>
        <v>4.4444444444444444E-3</v>
      </c>
      <c r="G13" s="64" t="str">
        <f>units&amp;"s"</f>
        <v>horas</v>
      </c>
      <c r="H13" s="63"/>
      <c r="I13" s="63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ht="15.75" x14ac:dyDescent="0.25">
      <c r="B14" s="77" t="s">
        <v>32</v>
      </c>
      <c r="C14" s="42"/>
      <c r="D14" s="42"/>
      <c r="E14" s="42"/>
      <c r="F14" s="41">
        <f>F13+E4</f>
        <v>6.9444444444444441E-3</v>
      </c>
      <c r="G14" s="64" t="str">
        <f>units&amp;"s"</f>
        <v>horas</v>
      </c>
      <c r="H14" s="63"/>
      <c r="I14" s="63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 x14ac:dyDescent="0.2">
      <c r="B15" s="55"/>
      <c r="C15" s="55"/>
      <c r="D15" s="55"/>
      <c r="E15" s="55"/>
      <c r="F15" s="55"/>
      <c r="G15" s="63"/>
      <c r="H15" s="63"/>
      <c r="I15" s="63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x14ac:dyDescent="0.2">
      <c r="B16" s="56"/>
      <c r="C16" s="55"/>
      <c r="D16" s="55"/>
      <c r="E16" s="55"/>
      <c r="F16" s="55"/>
      <c r="G16" s="63"/>
      <c r="H16" s="63"/>
      <c r="I16" s="6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x14ac:dyDescent="0.2">
      <c r="B17" s="56"/>
      <c r="C17" s="55"/>
      <c r="D17" s="55"/>
      <c r="E17" s="55"/>
      <c r="F17" s="55"/>
      <c r="G17" s="63"/>
      <c r="H17" s="63"/>
      <c r="I17" s="6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 ht="15.75" x14ac:dyDescent="0.25">
      <c r="B18" s="43"/>
      <c r="C18" s="42"/>
      <c r="D18" s="42"/>
      <c r="E18" s="42"/>
      <c r="F18" s="42"/>
      <c r="G18" s="43"/>
      <c r="H18" s="42"/>
      <c r="I18" s="42"/>
      <c r="J18" s="42"/>
      <c r="K18" s="43"/>
      <c r="L18" s="44"/>
      <c r="M18" s="42"/>
      <c r="N18" s="43"/>
      <c r="O18" s="44"/>
      <c r="P18" s="42"/>
      <c r="Q18" s="42"/>
      <c r="R18" s="77" t="s">
        <v>34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 x14ac:dyDescent="0.2">
      <c r="B19" s="42"/>
      <c r="C19" s="43"/>
      <c r="D19" s="42"/>
      <c r="E19" s="42"/>
      <c r="F19" s="42"/>
      <c r="G19" s="43"/>
      <c r="H19" s="42"/>
      <c r="I19" s="42"/>
      <c r="J19" s="42"/>
      <c r="K19" s="43"/>
      <c r="L19" s="44"/>
      <c r="M19" s="42"/>
      <c r="N19" s="42"/>
      <c r="O19" s="42"/>
      <c r="P19" s="42"/>
      <c r="Q19" s="42"/>
      <c r="R19" s="43" t="s">
        <v>5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:41" x14ac:dyDescent="0.2">
      <c r="B20" s="42"/>
      <c r="C20" s="43"/>
      <c r="D20" s="42"/>
      <c r="E20" s="42"/>
      <c r="F20" s="42"/>
      <c r="G20" s="43"/>
      <c r="H20" s="42"/>
      <c r="I20" s="42"/>
      <c r="J20" s="42"/>
      <c r="K20" s="42"/>
      <c r="L20" s="44"/>
      <c r="M20" s="42"/>
      <c r="N20" s="42"/>
      <c r="O20" s="43"/>
      <c r="P20" s="42"/>
      <c r="Q20" s="46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2:41" x14ac:dyDescent="0.2">
      <c r="B21" s="42"/>
      <c r="C21" s="43"/>
      <c r="D21" s="42"/>
      <c r="E21" s="42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2:41" x14ac:dyDescent="0.2">
      <c r="B22" s="44"/>
      <c r="C22" s="42"/>
      <c r="D22" s="42"/>
      <c r="E22" s="42"/>
      <c r="F22" s="42"/>
      <c r="G22" s="42"/>
      <c r="H22" s="42"/>
      <c r="I22" s="42"/>
      <c r="J22" s="42"/>
      <c r="K22" s="43"/>
      <c r="L22" s="44"/>
      <c r="M22" s="42"/>
      <c r="N22" s="44"/>
      <c r="O22" s="44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2:41" x14ac:dyDescent="0.2">
      <c r="B23" s="43"/>
      <c r="C23" s="42"/>
      <c r="D23" s="42"/>
      <c r="E23" s="42"/>
      <c r="F23" s="48"/>
      <c r="G23" s="42"/>
      <c r="H23" s="42"/>
      <c r="I23" s="42"/>
      <c r="J23" s="42"/>
      <c r="K23" s="42"/>
      <c r="L23" s="42"/>
      <c r="M23" s="49"/>
      <c r="N23" s="42"/>
      <c r="O23" s="50"/>
      <c r="P23" s="50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2:41" x14ac:dyDescent="0.2">
      <c r="B24" s="43"/>
      <c r="C24" s="42"/>
      <c r="D24" s="42"/>
      <c r="E24" s="42"/>
      <c r="F24" s="51"/>
      <c r="G24" s="42"/>
      <c r="H24" s="42"/>
      <c r="I24" s="42"/>
      <c r="J24" s="42"/>
      <c r="K24" s="44"/>
      <c r="L24" s="44"/>
      <c r="M24" s="44"/>
      <c r="N24" s="44"/>
      <c r="O24" s="50"/>
      <c r="P24" s="50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2:41" x14ac:dyDescent="0.2">
      <c r="B25" s="43"/>
      <c r="C25" s="42"/>
      <c r="D25" s="42"/>
      <c r="E25" s="42"/>
      <c r="F25" s="51"/>
      <c r="G25" s="42"/>
      <c r="H25" s="42"/>
      <c r="I25" s="42"/>
      <c r="J25" s="42"/>
      <c r="K25" s="44"/>
      <c r="L25" s="44"/>
      <c r="M25" s="44"/>
      <c r="N25" s="44"/>
      <c r="O25" s="50"/>
      <c r="P25" s="50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 x14ac:dyDescent="0.2">
      <c r="B26" s="43"/>
      <c r="C26" s="42"/>
      <c r="D26" s="42"/>
      <c r="E26" s="42"/>
      <c r="F26" s="51"/>
      <c r="G26" s="42"/>
      <c r="H26" s="42"/>
      <c r="I26" s="42"/>
      <c r="J26" s="42"/>
      <c r="K26" s="44"/>
      <c r="L26" s="44"/>
      <c r="M26" s="44"/>
      <c r="N26" s="44"/>
      <c r="O26" s="50"/>
      <c r="P26" s="50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2:41" x14ac:dyDescent="0.2">
      <c r="B27" s="43"/>
      <c r="C27" s="42"/>
      <c r="D27" s="42"/>
      <c r="E27" s="42"/>
      <c r="F27" s="51"/>
      <c r="G27" s="42"/>
      <c r="H27" s="42"/>
      <c r="I27" s="42"/>
      <c r="J27" s="42"/>
      <c r="K27" s="44"/>
      <c r="L27" s="44"/>
      <c r="M27" s="44"/>
      <c r="N27" s="44"/>
      <c r="O27" s="50"/>
      <c r="P27" s="50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2:41" x14ac:dyDescent="0.2">
      <c r="B28" s="43"/>
      <c r="C28" s="42"/>
      <c r="D28" s="42"/>
      <c r="E28" s="42"/>
      <c r="F28" s="51"/>
      <c r="G28" s="42"/>
      <c r="H28" s="42"/>
      <c r="I28" s="42"/>
      <c r="J28" s="42"/>
      <c r="K28" s="44"/>
      <c r="L28" s="44"/>
      <c r="M28" s="44"/>
      <c r="N28" s="44"/>
      <c r="O28" s="50"/>
      <c r="P28" s="50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2:41" x14ac:dyDescent="0.2">
      <c r="B29" s="43"/>
      <c r="C29" s="42"/>
      <c r="D29" s="42"/>
      <c r="E29" s="42"/>
      <c r="F29" s="51"/>
      <c r="G29" s="42"/>
      <c r="H29" s="42"/>
      <c r="I29" s="42"/>
      <c r="J29" s="42"/>
      <c r="K29" s="44"/>
      <c r="L29" s="44"/>
      <c r="M29" s="44"/>
      <c r="N29" s="44"/>
      <c r="O29" s="50"/>
      <c r="P29" s="50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2:41" x14ac:dyDescent="0.2">
      <c r="B30" s="42"/>
      <c r="C30" s="42"/>
      <c r="D30" s="42"/>
      <c r="E30" s="42"/>
      <c r="F30" s="42"/>
      <c r="G30" s="42"/>
      <c r="H30" s="42"/>
      <c r="I30" s="42"/>
      <c r="J30" s="42"/>
      <c r="K30" s="44"/>
      <c r="L30" s="44"/>
      <c r="M30" s="44"/>
      <c r="N30" s="44"/>
      <c r="O30" s="50"/>
      <c r="P30" s="50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2:4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4"/>
      <c r="L31" s="44"/>
      <c r="M31" s="44"/>
      <c r="N31" s="44"/>
      <c r="O31" s="50"/>
      <c r="P31" s="50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 x14ac:dyDescent="0.2">
      <c r="B32" s="42"/>
      <c r="C32" s="42"/>
      <c r="D32" s="42"/>
      <c r="E32" s="42"/>
      <c r="F32" s="42"/>
      <c r="G32" s="42"/>
      <c r="H32" s="42"/>
      <c r="I32" s="42"/>
      <c r="J32" s="42"/>
      <c r="K32" s="44"/>
      <c r="L32" s="44"/>
      <c r="M32" s="44"/>
      <c r="N32" s="44"/>
      <c r="O32" s="50"/>
      <c r="P32" s="50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2:4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4"/>
      <c r="L33" s="44"/>
      <c r="M33" s="44"/>
      <c r="N33" s="44"/>
      <c r="O33" s="50"/>
      <c r="P33" s="50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2:4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4"/>
      <c r="L34" s="44"/>
      <c r="M34" s="44"/>
      <c r="N34" s="44"/>
      <c r="O34" s="50"/>
      <c r="P34" s="50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2:41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50"/>
      <c r="P35" s="50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2:41" x14ac:dyDescent="0.2">
      <c r="I36" s="42"/>
      <c r="J36" s="42"/>
      <c r="K36" s="44"/>
      <c r="L36" s="44"/>
      <c r="M36" s="44"/>
      <c r="N36" s="44"/>
      <c r="O36" s="50"/>
      <c r="P36" s="50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2:41" x14ac:dyDescent="0.2">
      <c r="I37" s="42"/>
      <c r="J37" s="42"/>
      <c r="K37" s="44"/>
      <c r="L37" s="44"/>
      <c r="M37" s="44"/>
      <c r="N37" s="44"/>
      <c r="O37" s="50"/>
      <c r="P37" s="50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 x14ac:dyDescent="0.2">
      <c r="I38" s="42"/>
      <c r="J38" s="42"/>
      <c r="K38" s="44"/>
      <c r="L38" s="44"/>
      <c r="M38" s="44"/>
      <c r="N38" s="44"/>
      <c r="O38" s="50"/>
      <c r="P38" s="50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2:41" x14ac:dyDescent="0.2">
      <c r="I39" s="42"/>
      <c r="J39" s="42"/>
      <c r="K39" s="44"/>
      <c r="L39" s="44"/>
      <c r="M39" s="44"/>
      <c r="N39" s="44"/>
      <c r="O39" s="50"/>
      <c r="P39" s="50"/>
      <c r="Q39" s="42"/>
      <c r="R39" s="43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2:41" x14ac:dyDescent="0.2">
      <c r="I40" s="42"/>
      <c r="J40" s="42"/>
      <c r="K40" s="44"/>
      <c r="L40" s="44"/>
      <c r="M40" s="44"/>
      <c r="N40" s="44"/>
      <c r="O40" s="50"/>
      <c r="P40" s="50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2:41" x14ac:dyDescent="0.2">
      <c r="I41" s="42"/>
      <c r="J41" s="42"/>
      <c r="K41" s="44"/>
      <c r="L41" s="44"/>
      <c r="M41" s="44"/>
      <c r="N41" s="44"/>
      <c r="O41" s="50"/>
      <c r="P41" s="50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2:41" x14ac:dyDescent="0.2">
      <c r="I42" s="42"/>
      <c r="J42" s="42"/>
      <c r="K42" s="44"/>
      <c r="L42" s="44"/>
      <c r="M42" s="44"/>
      <c r="N42" s="44"/>
      <c r="O42" s="50"/>
      <c r="P42" s="50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2:41" x14ac:dyDescent="0.2">
      <c r="I43" s="42"/>
      <c r="J43" s="42"/>
      <c r="K43" s="44"/>
      <c r="L43" s="44"/>
      <c r="M43" s="44"/>
      <c r="N43" s="44"/>
      <c r="O43" s="50"/>
      <c r="P43" s="50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 x14ac:dyDescent="0.2">
      <c r="I44" s="42"/>
      <c r="J44" s="42"/>
      <c r="K44" s="44"/>
      <c r="L44" s="44"/>
      <c r="M44" s="44"/>
      <c r="N44" s="44"/>
      <c r="O44" s="50"/>
      <c r="P44" s="50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 x14ac:dyDescent="0.2">
      <c r="I45" s="42"/>
      <c r="J45" s="42"/>
      <c r="K45" s="44"/>
      <c r="L45" s="42"/>
      <c r="M45" s="44"/>
      <c r="N45" s="44"/>
      <c r="O45" s="50"/>
      <c r="P45" s="50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41" x14ac:dyDescent="0.2">
      <c r="I46" s="42"/>
      <c r="J46" s="42"/>
      <c r="K46" s="44"/>
      <c r="L46" s="42"/>
      <c r="M46" s="44"/>
      <c r="N46" s="44"/>
      <c r="O46" s="50"/>
      <c r="P46" s="50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2:41" x14ac:dyDescent="0.2">
      <c r="I47" s="42"/>
      <c r="J47" s="42"/>
      <c r="K47" s="44"/>
      <c r="L47" s="42"/>
      <c r="M47" s="44"/>
      <c r="N47" s="44"/>
      <c r="O47" s="50"/>
      <c r="P47" s="50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2:41" x14ac:dyDescent="0.2">
      <c r="I48" s="42"/>
      <c r="J48" s="42"/>
      <c r="K48" s="44"/>
      <c r="L48" s="42"/>
      <c r="M48" s="44"/>
      <c r="N48" s="44"/>
      <c r="O48" s="50"/>
      <c r="P48" s="50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2:41" x14ac:dyDescent="0.2">
      <c r="I49" s="42"/>
      <c r="J49" s="42"/>
      <c r="K49" s="44"/>
      <c r="L49" s="42"/>
      <c r="M49" s="44"/>
      <c r="N49" s="44"/>
      <c r="O49" s="50"/>
      <c r="P49" s="50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2:41" x14ac:dyDescent="0.2">
      <c r="I50" s="42"/>
      <c r="J50" s="42"/>
      <c r="K50" s="44"/>
      <c r="L50" s="42"/>
      <c r="M50" s="44"/>
      <c r="N50" s="44"/>
      <c r="O50" s="50"/>
      <c r="P50" s="50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2:41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4"/>
      <c r="L51" s="42"/>
      <c r="M51" s="44"/>
      <c r="N51" s="44"/>
      <c r="O51" s="50"/>
      <c r="P51" s="50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2:41" x14ac:dyDescent="0.2">
      <c r="B52" s="43"/>
      <c r="C52" s="42"/>
      <c r="D52" s="42"/>
      <c r="E52" s="42"/>
      <c r="F52" s="43"/>
      <c r="G52" s="42"/>
      <c r="H52" s="42"/>
      <c r="I52" s="42"/>
      <c r="J52" s="42"/>
      <c r="K52" s="44"/>
      <c r="L52" s="42"/>
      <c r="M52" s="44"/>
      <c r="N52" s="44"/>
      <c r="O52" s="50"/>
      <c r="P52" s="50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2:41" x14ac:dyDescent="0.2">
      <c r="B53" s="43"/>
      <c r="C53" s="42"/>
      <c r="D53" s="42"/>
      <c r="E53" s="44"/>
      <c r="F53" s="42"/>
      <c r="G53" s="42"/>
      <c r="H53" s="42"/>
      <c r="I53" s="42"/>
      <c r="J53" s="42"/>
      <c r="K53" s="44"/>
      <c r="L53" s="42"/>
      <c r="M53" s="44"/>
      <c r="N53" s="44"/>
      <c r="O53" s="50"/>
      <c r="P53" s="50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2:41" x14ac:dyDescent="0.2">
      <c r="B54" s="43"/>
      <c r="C54" s="42"/>
      <c r="D54" s="42"/>
      <c r="E54" s="44"/>
      <c r="F54" s="42"/>
      <c r="G54" s="42"/>
      <c r="H54" s="42"/>
      <c r="I54" s="42"/>
      <c r="J54" s="42"/>
      <c r="K54" s="44"/>
      <c r="L54" s="42"/>
      <c r="M54" s="44"/>
      <c r="N54" s="44"/>
      <c r="O54" s="50"/>
      <c r="P54" s="50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2:41" x14ac:dyDescent="0.2">
      <c r="B55" s="43"/>
      <c r="C55" s="42"/>
      <c r="D55" s="42"/>
      <c r="E55" s="44"/>
      <c r="F55" s="43"/>
      <c r="G55" s="42"/>
      <c r="H55" s="42"/>
      <c r="I55" s="42"/>
      <c r="J55" s="42"/>
      <c r="K55" s="44"/>
      <c r="L55" s="42"/>
      <c r="M55" s="44"/>
      <c r="N55" s="44"/>
      <c r="O55" s="50"/>
      <c r="P55" s="50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2:41" x14ac:dyDescent="0.2">
      <c r="B56" s="43"/>
      <c r="C56" s="42"/>
      <c r="D56" s="42"/>
      <c r="E56" s="44"/>
      <c r="F56" s="43"/>
      <c r="G56" s="42"/>
      <c r="H56" s="42"/>
      <c r="I56" s="42"/>
      <c r="J56" s="42"/>
      <c r="K56" s="44"/>
      <c r="L56" s="42"/>
      <c r="M56" s="44"/>
      <c r="N56" s="44"/>
      <c r="O56" s="50"/>
      <c r="P56" s="50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2:41" x14ac:dyDescent="0.2">
      <c r="B57" s="43"/>
      <c r="C57" s="42"/>
      <c r="D57" s="42"/>
      <c r="E57" s="42"/>
      <c r="F57" s="48"/>
      <c r="G57" s="42"/>
      <c r="H57" s="42"/>
      <c r="I57" s="42"/>
      <c r="J57" s="42"/>
      <c r="K57" s="44"/>
      <c r="L57" s="42"/>
      <c r="M57" s="44"/>
      <c r="N57" s="44"/>
      <c r="O57" s="50"/>
      <c r="P57" s="50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2:41" x14ac:dyDescent="0.2">
      <c r="B58" s="43"/>
      <c r="C58" s="42"/>
      <c r="D58" s="42"/>
      <c r="E58" s="42"/>
      <c r="F58" s="51"/>
      <c r="G58" s="42"/>
      <c r="H58" s="42"/>
      <c r="I58" s="42"/>
      <c r="J58" s="43"/>
      <c r="K58" s="44"/>
      <c r="L58" s="42"/>
      <c r="M58" s="44"/>
      <c r="N58" s="44"/>
      <c r="O58" s="50"/>
      <c r="P58" s="50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  <c r="AC58" s="44"/>
      <c r="AD58" s="42"/>
      <c r="AE58" s="44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2:41" x14ac:dyDescent="0.2">
      <c r="B59" s="43"/>
      <c r="C59" s="42"/>
      <c r="D59" s="42"/>
      <c r="E59" s="42"/>
      <c r="F59" s="51"/>
      <c r="G59" s="42"/>
      <c r="H59" s="42"/>
      <c r="I59" s="42"/>
      <c r="J59" s="42"/>
      <c r="K59" s="44"/>
      <c r="L59" s="42"/>
      <c r="M59" s="44"/>
      <c r="N59" s="44"/>
      <c r="O59" s="50"/>
      <c r="P59" s="50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44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2:41" x14ac:dyDescent="0.2">
      <c r="B60" s="43"/>
      <c r="C60" s="42"/>
      <c r="D60" s="42"/>
      <c r="E60" s="42"/>
      <c r="F60" s="51"/>
      <c r="G60" s="42"/>
      <c r="H60" s="43"/>
      <c r="I60" s="42"/>
      <c r="J60" s="42"/>
      <c r="K60" s="44"/>
      <c r="L60" s="42"/>
      <c r="M60" s="44"/>
      <c r="N60" s="44"/>
      <c r="O60" s="50"/>
      <c r="P60" s="5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4"/>
      <c r="AD60" s="42"/>
      <c r="AE60" s="42"/>
      <c r="AF60" s="43"/>
      <c r="AG60" s="42"/>
      <c r="AH60" s="46"/>
      <c r="AI60" s="42"/>
      <c r="AJ60" s="42"/>
      <c r="AK60" s="42"/>
      <c r="AL60" s="42"/>
      <c r="AM60" s="43"/>
      <c r="AN60" s="42"/>
      <c r="AO60" s="43"/>
    </row>
    <row r="61" spans="2:41" x14ac:dyDescent="0.2">
      <c r="B61" s="43"/>
      <c r="C61" s="42"/>
      <c r="D61" s="42"/>
      <c r="E61" s="42"/>
      <c r="F61" s="51"/>
      <c r="G61" s="42"/>
      <c r="H61" s="42"/>
      <c r="I61" s="42"/>
      <c r="J61" s="42"/>
      <c r="K61" s="44"/>
      <c r="L61" s="42"/>
      <c r="M61" s="44"/>
      <c r="N61" s="44"/>
      <c r="O61" s="50"/>
      <c r="P61" s="50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54"/>
      <c r="AI61" s="42"/>
      <c r="AJ61" s="44"/>
      <c r="AK61" s="42"/>
      <c r="AL61" s="42"/>
      <c r="AM61" s="44"/>
      <c r="AN61" s="44"/>
      <c r="AO61" s="42"/>
    </row>
    <row r="62" spans="2:41" x14ac:dyDescent="0.2">
      <c r="B62" s="43"/>
      <c r="C62" s="42"/>
      <c r="D62" s="42"/>
      <c r="E62" s="42"/>
      <c r="F62" s="51"/>
      <c r="G62" s="42"/>
      <c r="H62" s="42"/>
      <c r="I62" s="42"/>
      <c r="J62" s="42"/>
      <c r="K62" s="44"/>
      <c r="L62" s="42"/>
      <c r="M62" s="44"/>
      <c r="N62" s="44"/>
      <c r="O62" s="50"/>
      <c r="P62" s="50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3"/>
      <c r="AC62" s="44"/>
      <c r="AD62" s="42"/>
      <c r="AE62" s="42"/>
      <c r="AF62" s="44"/>
      <c r="AG62" s="42"/>
      <c r="AH62" s="50"/>
      <c r="AI62" s="49"/>
      <c r="AJ62" s="49"/>
      <c r="AK62" s="44"/>
      <c r="AL62" s="44"/>
      <c r="AM62" s="42"/>
      <c r="AN62" s="42"/>
      <c r="AO62" s="50"/>
    </row>
    <row r="63" spans="2:41" x14ac:dyDescent="0.2">
      <c r="B63" s="43"/>
      <c r="C63" s="42"/>
      <c r="D63" s="42"/>
      <c r="E63" s="42"/>
      <c r="F63" s="51"/>
      <c r="G63" s="42"/>
      <c r="H63" s="42"/>
      <c r="I63" s="42"/>
      <c r="J63" s="42"/>
      <c r="K63" s="44"/>
      <c r="L63" s="42"/>
      <c r="M63" s="44"/>
      <c r="N63" s="44"/>
      <c r="O63" s="50"/>
      <c r="P63" s="50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50"/>
      <c r="AG63" s="50"/>
      <c r="AH63" s="50"/>
      <c r="AI63" s="44"/>
      <c r="AJ63" s="44"/>
      <c r="AK63" s="42"/>
      <c r="AL63" s="42"/>
      <c r="AM63" s="44"/>
      <c r="AN63" s="44"/>
      <c r="AO63" s="44"/>
    </row>
    <row r="64" spans="2:41" x14ac:dyDescent="0.2">
      <c r="B64" s="43"/>
      <c r="C64" s="42"/>
      <c r="D64" s="42"/>
      <c r="E64" s="42"/>
      <c r="F64" s="51"/>
      <c r="G64" s="42"/>
      <c r="H64" s="43"/>
      <c r="I64" s="42"/>
      <c r="J64" s="42"/>
      <c r="K64" s="44"/>
      <c r="L64" s="42"/>
      <c r="M64" s="44"/>
      <c r="N64" s="44"/>
      <c r="O64" s="50"/>
      <c r="P64" s="50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4"/>
      <c r="AC64" s="44"/>
      <c r="AD64" s="42"/>
      <c r="AE64" s="42"/>
      <c r="AF64" s="50"/>
      <c r="AG64" s="50"/>
      <c r="AH64" s="50"/>
      <c r="AI64" s="44"/>
      <c r="AJ64" s="44"/>
      <c r="AK64" s="44"/>
      <c r="AL64" s="44"/>
      <c r="AM64" s="44"/>
      <c r="AN64" s="44"/>
      <c r="AO64" s="44"/>
    </row>
    <row r="65" spans="2:41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50"/>
      <c r="P65" s="50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4"/>
      <c r="AC65" s="44"/>
      <c r="AD65" s="44"/>
      <c r="AE65" s="44"/>
      <c r="AF65" s="50"/>
      <c r="AG65" s="50"/>
      <c r="AH65" s="50"/>
      <c r="AI65" s="44"/>
      <c r="AJ65" s="44"/>
      <c r="AK65" s="44"/>
      <c r="AL65" s="44"/>
      <c r="AM65" s="44"/>
      <c r="AN65" s="44"/>
      <c r="AO65" s="44"/>
    </row>
    <row r="66" spans="2:41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50"/>
      <c r="P66" s="50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4"/>
      <c r="AC66" s="44"/>
      <c r="AD66" s="44"/>
      <c r="AE66" s="44"/>
      <c r="AF66" s="50"/>
      <c r="AG66" s="50"/>
      <c r="AH66" s="50"/>
      <c r="AI66" s="44"/>
      <c r="AJ66" s="44"/>
      <c r="AK66" s="44"/>
      <c r="AL66" s="44"/>
      <c r="AM66" s="44"/>
      <c r="AN66" s="44"/>
      <c r="AO66" s="44"/>
    </row>
    <row r="67" spans="2:41" x14ac:dyDescent="0.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50"/>
      <c r="P67" s="50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4"/>
      <c r="AC67" s="44"/>
      <c r="AD67" s="44"/>
      <c r="AE67" s="44"/>
      <c r="AF67" s="50"/>
      <c r="AG67" s="50"/>
      <c r="AH67" s="50"/>
      <c r="AI67" s="44"/>
      <c r="AJ67" s="44"/>
      <c r="AK67" s="44"/>
      <c r="AL67" s="44"/>
      <c r="AM67" s="44"/>
      <c r="AN67" s="44"/>
      <c r="AO67" s="44"/>
    </row>
    <row r="68" spans="2:41" x14ac:dyDescent="0.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50"/>
      <c r="P68" s="50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4"/>
      <c r="AC68" s="44"/>
      <c r="AD68" s="44"/>
      <c r="AE68" s="44"/>
      <c r="AF68" s="50"/>
      <c r="AG68" s="50"/>
      <c r="AH68" s="50"/>
      <c r="AI68" s="44"/>
      <c r="AJ68" s="44"/>
      <c r="AK68" s="44"/>
      <c r="AL68" s="44"/>
      <c r="AM68" s="44"/>
      <c r="AN68" s="44"/>
      <c r="AO68" s="44"/>
    </row>
    <row r="69" spans="2:41" x14ac:dyDescent="0.2">
      <c r="B69" s="42"/>
      <c r="C69" s="42"/>
      <c r="D69" s="42"/>
      <c r="E69" s="42"/>
      <c r="F69" s="42"/>
      <c r="G69" s="42"/>
      <c r="H69" s="42"/>
      <c r="I69" s="42"/>
      <c r="J69" s="43"/>
      <c r="K69" s="42"/>
      <c r="L69" s="42"/>
      <c r="M69" s="42"/>
      <c r="N69" s="42"/>
      <c r="O69" s="50"/>
      <c r="P69" s="50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4"/>
      <c r="AC69" s="44"/>
      <c r="AD69" s="44"/>
      <c r="AE69" s="44"/>
      <c r="AF69" s="50"/>
      <c r="AG69" s="50"/>
      <c r="AH69" s="50"/>
      <c r="AI69" s="44"/>
      <c r="AJ69" s="44"/>
      <c r="AK69" s="44"/>
      <c r="AL69" s="44"/>
      <c r="AM69" s="44"/>
      <c r="AN69" s="44"/>
      <c r="AO69" s="44"/>
    </row>
    <row r="70" spans="2:41" x14ac:dyDescent="0.2">
      <c r="B70" s="43"/>
      <c r="C70" s="42"/>
      <c r="D70" s="42"/>
      <c r="E70" s="42"/>
      <c r="F70" s="43"/>
      <c r="G70" s="42"/>
      <c r="H70" s="42"/>
      <c r="I70" s="42"/>
      <c r="J70" s="42"/>
      <c r="K70" s="42"/>
      <c r="L70" s="42"/>
      <c r="M70" s="42"/>
      <c r="N70" s="42"/>
      <c r="O70" s="50"/>
      <c r="P70" s="5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4"/>
      <c r="AC70" s="44"/>
      <c r="AD70" s="44"/>
      <c r="AE70" s="44"/>
      <c r="AF70" s="50"/>
      <c r="AG70" s="50"/>
      <c r="AH70" s="50"/>
      <c r="AI70" s="44"/>
      <c r="AJ70" s="44"/>
      <c r="AK70" s="44"/>
      <c r="AL70" s="44"/>
      <c r="AM70" s="44"/>
      <c r="AN70" s="44"/>
      <c r="AO70" s="44"/>
    </row>
    <row r="71" spans="2:41" x14ac:dyDescent="0.2">
      <c r="B71" s="43"/>
      <c r="C71" s="42"/>
      <c r="D71" s="42"/>
      <c r="E71" s="44"/>
      <c r="F71" s="43"/>
      <c r="G71" s="53"/>
      <c r="H71" s="43"/>
      <c r="I71" s="42"/>
      <c r="J71" s="42"/>
      <c r="K71" s="42"/>
      <c r="L71" s="42"/>
      <c r="M71" s="42"/>
      <c r="N71" s="42"/>
      <c r="O71" s="50"/>
      <c r="P71" s="50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4"/>
      <c r="AC71" s="44"/>
      <c r="AD71" s="44"/>
      <c r="AE71" s="44"/>
      <c r="AF71" s="50"/>
      <c r="AG71" s="50"/>
      <c r="AH71" s="50"/>
      <c r="AI71" s="44"/>
      <c r="AJ71" s="44"/>
      <c r="AK71" s="44"/>
      <c r="AL71" s="44"/>
      <c r="AM71" s="44"/>
      <c r="AN71" s="44"/>
      <c r="AO71" s="44"/>
    </row>
    <row r="72" spans="2:41" x14ac:dyDescent="0.2">
      <c r="B72" s="43"/>
      <c r="C72" s="42"/>
      <c r="D72" s="42"/>
      <c r="E72" s="44"/>
      <c r="F72" s="43"/>
      <c r="G72" s="42"/>
      <c r="H72" s="5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4"/>
      <c r="AC72" s="44"/>
      <c r="AD72" s="44"/>
      <c r="AE72" s="44"/>
      <c r="AF72" s="50"/>
      <c r="AG72" s="50"/>
      <c r="AH72" s="50"/>
      <c r="AI72" s="44"/>
      <c r="AJ72" s="44"/>
      <c r="AK72" s="44"/>
      <c r="AL72" s="44"/>
      <c r="AM72" s="44"/>
      <c r="AN72" s="44"/>
      <c r="AO72" s="44"/>
    </row>
    <row r="73" spans="2:41" x14ac:dyDescent="0.2">
      <c r="B73" s="43"/>
      <c r="C73" s="42"/>
      <c r="D73" s="42"/>
      <c r="E73" s="44"/>
      <c r="F73" s="43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4"/>
      <c r="AC73" s="44"/>
      <c r="AD73" s="44"/>
      <c r="AE73" s="44"/>
      <c r="AF73" s="50"/>
      <c r="AG73" s="50"/>
      <c r="AH73" s="50"/>
      <c r="AI73" s="44"/>
      <c r="AJ73" s="44"/>
      <c r="AK73" s="44"/>
      <c r="AL73" s="44"/>
      <c r="AM73" s="44"/>
      <c r="AN73" s="44"/>
      <c r="AO73" s="44"/>
    </row>
    <row r="74" spans="2:41" x14ac:dyDescent="0.2">
      <c r="B74" s="43"/>
      <c r="C74" s="42"/>
      <c r="D74" s="42"/>
      <c r="E74" s="44"/>
      <c r="F74" s="43"/>
      <c r="G74" s="42"/>
      <c r="H74" s="42"/>
      <c r="I74" s="42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4"/>
      <c r="AC74" s="44"/>
      <c r="AD74" s="44"/>
      <c r="AE74" s="44"/>
      <c r="AF74" s="50"/>
      <c r="AG74" s="50"/>
      <c r="AH74" s="50"/>
      <c r="AI74" s="44"/>
      <c r="AJ74" s="44"/>
      <c r="AK74" s="44"/>
      <c r="AL74" s="44"/>
      <c r="AM74" s="44"/>
      <c r="AN74" s="44"/>
      <c r="AO74" s="44"/>
    </row>
    <row r="75" spans="2:41" x14ac:dyDescent="0.2">
      <c r="B75" s="43"/>
      <c r="C75" s="42"/>
      <c r="D75" s="42"/>
      <c r="E75" s="42"/>
      <c r="F75" s="48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4"/>
      <c r="AC75" s="44"/>
      <c r="AD75" s="44"/>
      <c r="AE75" s="44"/>
      <c r="AF75" s="50"/>
      <c r="AG75" s="50"/>
      <c r="AH75" s="50"/>
      <c r="AI75" s="44"/>
      <c r="AJ75" s="44"/>
      <c r="AK75" s="44"/>
      <c r="AL75" s="44"/>
      <c r="AM75" s="44"/>
      <c r="AN75" s="44"/>
      <c r="AO75" s="44"/>
    </row>
    <row r="76" spans="2:41" x14ac:dyDescent="0.2">
      <c r="B76" s="43"/>
      <c r="C76" s="42"/>
      <c r="D76" s="42"/>
      <c r="E76" s="42"/>
      <c r="F76" s="4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4"/>
      <c r="AC76" s="44"/>
      <c r="AD76" s="44"/>
      <c r="AE76" s="44"/>
      <c r="AF76" s="50"/>
      <c r="AG76" s="50"/>
      <c r="AH76" s="50"/>
      <c r="AI76" s="44"/>
      <c r="AJ76" s="44"/>
      <c r="AK76" s="44"/>
      <c r="AL76" s="44"/>
      <c r="AM76" s="44"/>
      <c r="AN76" s="44"/>
      <c r="AO76" s="44"/>
    </row>
    <row r="77" spans="2:41" x14ac:dyDescent="0.2">
      <c r="B77" s="43"/>
      <c r="C77" s="42"/>
      <c r="D77" s="42"/>
      <c r="E77" s="42"/>
      <c r="F77" s="4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4"/>
      <c r="AC77" s="44"/>
      <c r="AD77" s="44"/>
      <c r="AE77" s="44"/>
      <c r="AF77" s="50"/>
      <c r="AG77" s="50"/>
      <c r="AH77" s="50"/>
      <c r="AI77" s="44"/>
      <c r="AJ77" s="44"/>
      <c r="AK77" s="44"/>
      <c r="AL77" s="44"/>
      <c r="AM77" s="44"/>
      <c r="AN77" s="44"/>
      <c r="AO77" s="44"/>
    </row>
    <row r="78" spans="2:41" x14ac:dyDescent="0.2">
      <c r="B78" s="43"/>
      <c r="C78" s="42"/>
      <c r="D78" s="42"/>
      <c r="E78" s="42"/>
      <c r="F78" s="44"/>
      <c r="G78" s="42"/>
      <c r="H78" s="42"/>
      <c r="I78" s="42"/>
      <c r="J78" s="42"/>
      <c r="K78" s="42"/>
      <c r="L78" s="42"/>
      <c r="M78" s="43"/>
      <c r="N78" s="44"/>
      <c r="O78" s="42"/>
      <c r="P78" s="43"/>
      <c r="Q78" s="44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4"/>
      <c r="AC78" s="44"/>
      <c r="AD78" s="44"/>
      <c r="AE78" s="44"/>
      <c r="AF78" s="50"/>
      <c r="AG78" s="50"/>
      <c r="AH78" s="50"/>
      <c r="AI78" s="44"/>
      <c r="AJ78" s="44"/>
      <c r="AK78" s="44"/>
      <c r="AL78" s="44"/>
      <c r="AM78" s="44"/>
      <c r="AN78" s="44"/>
      <c r="AO78" s="44"/>
    </row>
    <row r="79" spans="2:41" x14ac:dyDescent="0.2">
      <c r="B79" s="43"/>
      <c r="C79" s="42"/>
      <c r="D79" s="42"/>
      <c r="E79" s="42"/>
      <c r="F79" s="44"/>
      <c r="G79" s="42"/>
      <c r="H79" s="42"/>
      <c r="I79" s="42"/>
      <c r="J79" s="42"/>
      <c r="K79" s="42"/>
      <c r="L79" s="42"/>
      <c r="M79" s="43"/>
      <c r="N79" s="44"/>
      <c r="O79" s="42"/>
      <c r="P79" s="42"/>
      <c r="Q79" s="42"/>
      <c r="R79" s="42"/>
      <c r="S79" s="42"/>
      <c r="T79" s="43"/>
      <c r="U79" s="42"/>
      <c r="V79" s="42"/>
      <c r="W79" s="42"/>
      <c r="X79" s="42"/>
      <c r="Y79" s="42"/>
      <c r="Z79" s="42"/>
      <c r="AA79" s="42"/>
      <c r="AB79" s="44"/>
      <c r="AC79" s="44"/>
      <c r="AD79" s="44"/>
      <c r="AE79" s="44"/>
      <c r="AF79" s="50"/>
      <c r="AG79" s="50"/>
      <c r="AH79" s="50"/>
      <c r="AI79" s="44"/>
      <c r="AJ79" s="44"/>
      <c r="AK79" s="44"/>
      <c r="AL79" s="44"/>
      <c r="AM79" s="44"/>
      <c r="AN79" s="44"/>
      <c r="AO79" s="44"/>
    </row>
    <row r="80" spans="2:41" x14ac:dyDescent="0.2">
      <c r="B80" s="43"/>
      <c r="C80" s="42"/>
      <c r="D80" s="42"/>
      <c r="E80" s="42"/>
      <c r="F80" s="44"/>
      <c r="G80" s="42"/>
      <c r="H80" s="42"/>
      <c r="I80" s="42"/>
      <c r="J80" s="42"/>
      <c r="K80" s="44"/>
      <c r="L80" s="42"/>
      <c r="M80" s="42"/>
      <c r="N80" s="44"/>
      <c r="O80" s="42"/>
      <c r="P80" s="42"/>
      <c r="Q80" s="42"/>
      <c r="R80" s="42"/>
      <c r="S80" s="42"/>
      <c r="T80" s="42"/>
      <c r="U80" s="42"/>
      <c r="V80" s="42"/>
      <c r="W80" s="43"/>
      <c r="X80" s="42"/>
      <c r="Y80" s="46"/>
      <c r="Z80" s="42"/>
      <c r="AA80" s="42"/>
      <c r="AB80" s="44"/>
      <c r="AC80" s="44"/>
      <c r="AD80" s="44"/>
      <c r="AE80" s="44"/>
      <c r="AF80" s="50"/>
      <c r="AG80" s="50"/>
      <c r="AH80" s="50"/>
      <c r="AI80" s="44"/>
      <c r="AJ80" s="44"/>
      <c r="AK80" s="44"/>
      <c r="AL80" s="44"/>
      <c r="AM80" s="44"/>
      <c r="AN80" s="44"/>
      <c r="AO80" s="44"/>
    </row>
    <row r="81" spans="2:41" x14ac:dyDescent="0.2">
      <c r="B81" s="43"/>
      <c r="C81" s="42"/>
      <c r="D81" s="42"/>
      <c r="E81" s="42"/>
      <c r="F81" s="44"/>
      <c r="G81" s="42"/>
      <c r="H81" s="42"/>
      <c r="I81" s="42"/>
      <c r="J81" s="42"/>
      <c r="K81" s="44"/>
      <c r="L81" s="42"/>
      <c r="M81" s="42"/>
      <c r="N81" s="42"/>
      <c r="O81" s="42"/>
      <c r="P81" s="43"/>
      <c r="Q81" s="43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4"/>
      <c r="AC81" s="44"/>
      <c r="AD81" s="44"/>
      <c r="AE81" s="44"/>
      <c r="AF81" s="50"/>
      <c r="AG81" s="50"/>
      <c r="AH81" s="50"/>
      <c r="AI81" s="44"/>
      <c r="AJ81" s="44"/>
      <c r="AK81" s="44"/>
      <c r="AL81" s="44"/>
      <c r="AM81" s="44"/>
      <c r="AN81" s="44"/>
      <c r="AO81" s="44"/>
    </row>
    <row r="82" spans="2:41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3"/>
      <c r="L82" s="42"/>
      <c r="M82" s="43"/>
      <c r="N82" s="44"/>
      <c r="O82" s="44"/>
      <c r="P82" s="44"/>
      <c r="Q82" s="44"/>
      <c r="R82" s="44"/>
      <c r="S82" s="42"/>
      <c r="T82" s="44"/>
      <c r="U82" s="42"/>
      <c r="V82" s="42"/>
      <c r="W82" s="44"/>
      <c r="X82" s="42"/>
      <c r="Y82" s="42"/>
      <c r="Z82" s="42"/>
      <c r="AA82" s="42"/>
      <c r="AB82" s="44"/>
      <c r="AC82" s="44"/>
      <c r="AD82" s="44"/>
      <c r="AE82" s="44"/>
      <c r="AF82" s="50"/>
      <c r="AG82" s="50"/>
      <c r="AH82" s="50"/>
      <c r="AI82" s="44"/>
      <c r="AJ82" s="44"/>
      <c r="AK82" s="44"/>
      <c r="AL82" s="44"/>
      <c r="AM82" s="44"/>
      <c r="AN82" s="44"/>
      <c r="AO82" s="44"/>
    </row>
    <row r="83" spans="2:41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9"/>
      <c r="N83" s="42"/>
      <c r="O83" s="49"/>
      <c r="P83" s="42"/>
      <c r="Q83" s="42"/>
      <c r="R83" s="42"/>
      <c r="S83" s="42"/>
      <c r="T83" s="42"/>
      <c r="U83" s="42"/>
      <c r="V83" s="42"/>
      <c r="W83" s="50"/>
      <c r="X83" s="50"/>
      <c r="Y83" s="42"/>
      <c r="Z83" s="42"/>
      <c r="AA83" s="42"/>
      <c r="AB83" s="44"/>
      <c r="AC83" s="44"/>
      <c r="AD83" s="44"/>
      <c r="AE83" s="44"/>
      <c r="AF83" s="50"/>
      <c r="AG83" s="50"/>
      <c r="AH83" s="50"/>
      <c r="AI83" s="44"/>
      <c r="AJ83" s="44"/>
      <c r="AK83" s="44"/>
      <c r="AL83" s="44"/>
      <c r="AM83" s="44"/>
      <c r="AN83" s="44"/>
      <c r="AO83" s="44"/>
    </row>
    <row r="84" spans="2:41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4"/>
      <c r="L84" s="42"/>
      <c r="M84" s="44"/>
      <c r="N84" s="44"/>
      <c r="O84" s="44"/>
      <c r="P84" s="44"/>
      <c r="Q84" s="44"/>
      <c r="R84" s="44"/>
      <c r="S84" s="44"/>
      <c r="T84" s="44"/>
      <c r="U84" s="42"/>
      <c r="V84" s="42"/>
      <c r="W84" s="50"/>
      <c r="X84" s="50"/>
      <c r="Y84" s="42"/>
      <c r="Z84" s="42"/>
      <c r="AA84" s="42"/>
      <c r="AB84" s="44"/>
      <c r="AC84" s="44"/>
      <c r="AD84" s="44"/>
      <c r="AE84" s="44"/>
      <c r="AF84" s="50"/>
      <c r="AG84" s="50"/>
      <c r="AH84" s="50"/>
      <c r="AI84" s="44"/>
      <c r="AJ84" s="44"/>
      <c r="AK84" s="44"/>
      <c r="AL84" s="44"/>
      <c r="AM84" s="44"/>
      <c r="AN84" s="44"/>
      <c r="AO84" s="44"/>
    </row>
    <row r="85" spans="2:41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2"/>
      <c r="V85" s="42"/>
      <c r="W85" s="50"/>
      <c r="X85" s="50"/>
      <c r="Y85" s="42"/>
      <c r="Z85" s="42"/>
      <c r="AA85" s="42"/>
      <c r="AB85" s="44"/>
      <c r="AC85" s="44"/>
      <c r="AD85" s="44"/>
      <c r="AE85" s="44"/>
      <c r="AF85" s="50"/>
      <c r="AG85" s="50"/>
      <c r="AH85" s="50"/>
      <c r="AI85" s="44"/>
      <c r="AJ85" s="44"/>
      <c r="AK85" s="44"/>
      <c r="AL85" s="44"/>
      <c r="AM85" s="44"/>
      <c r="AN85" s="44"/>
      <c r="AO85" s="44"/>
    </row>
    <row r="86" spans="2:41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2"/>
      <c r="V86" s="42"/>
      <c r="W86" s="50"/>
      <c r="X86" s="50"/>
      <c r="Y86" s="42"/>
      <c r="Z86" s="42"/>
      <c r="AA86" s="42"/>
      <c r="AB86" s="44"/>
      <c r="AC86" s="44"/>
      <c r="AD86" s="44"/>
      <c r="AE86" s="44"/>
      <c r="AF86" s="50"/>
      <c r="AG86" s="50"/>
      <c r="AH86" s="50"/>
      <c r="AI86" s="44"/>
      <c r="AJ86" s="44"/>
      <c r="AK86" s="44"/>
      <c r="AL86" s="44"/>
      <c r="AM86" s="44"/>
      <c r="AN86" s="44"/>
      <c r="AO86" s="44"/>
    </row>
    <row r="87" spans="2:41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2"/>
      <c r="V87" s="42"/>
      <c r="W87" s="50"/>
      <c r="X87" s="50"/>
      <c r="Y87" s="42"/>
      <c r="Z87" s="42"/>
      <c r="AA87" s="42"/>
      <c r="AB87" s="44"/>
      <c r="AC87" s="44"/>
      <c r="AD87" s="44"/>
      <c r="AE87" s="44"/>
      <c r="AF87" s="50"/>
      <c r="AG87" s="50"/>
      <c r="AH87" s="50"/>
      <c r="AI87" s="44"/>
      <c r="AJ87" s="44"/>
      <c r="AK87" s="44"/>
      <c r="AL87" s="44"/>
      <c r="AM87" s="44"/>
      <c r="AN87" s="44"/>
      <c r="AO87" s="44"/>
    </row>
    <row r="88" spans="2:41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2"/>
      <c r="V88" s="42"/>
      <c r="W88" s="50"/>
      <c r="X88" s="50"/>
      <c r="Y88" s="42"/>
      <c r="Z88" s="42"/>
      <c r="AA88" s="42"/>
      <c r="AB88" s="44"/>
      <c r="AC88" s="44"/>
      <c r="AD88" s="44"/>
      <c r="AE88" s="44"/>
      <c r="AF88" s="50"/>
      <c r="AG88" s="50"/>
      <c r="AH88" s="50"/>
      <c r="AI88" s="44"/>
      <c r="AJ88" s="44"/>
      <c r="AK88" s="44"/>
      <c r="AL88" s="44"/>
      <c r="AM88" s="44"/>
      <c r="AN88" s="44"/>
      <c r="AO88" s="44"/>
    </row>
    <row r="89" spans="2:41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2"/>
      <c r="V89" s="42"/>
      <c r="W89" s="50"/>
      <c r="X89" s="50"/>
      <c r="Y89" s="42"/>
      <c r="Z89" s="42"/>
      <c r="AA89" s="42"/>
      <c r="AB89" s="44"/>
      <c r="AC89" s="44"/>
      <c r="AD89" s="44"/>
      <c r="AE89" s="44"/>
      <c r="AF89" s="50"/>
      <c r="AG89" s="50"/>
      <c r="AH89" s="50"/>
      <c r="AI89" s="44"/>
      <c r="AJ89" s="44"/>
      <c r="AK89" s="44"/>
      <c r="AL89" s="44"/>
      <c r="AM89" s="44"/>
      <c r="AN89" s="44"/>
      <c r="AO89" s="44"/>
    </row>
    <row r="90" spans="2:41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2"/>
      <c r="V90" s="42"/>
      <c r="W90" s="50"/>
      <c r="X90" s="50"/>
      <c r="Y90" s="42"/>
      <c r="Z90" s="42"/>
      <c r="AA90" s="42"/>
      <c r="AB90" s="44"/>
      <c r="AC90" s="44"/>
      <c r="AD90" s="44"/>
      <c r="AE90" s="44"/>
      <c r="AF90" s="50"/>
      <c r="AG90" s="50"/>
      <c r="AH90" s="50"/>
      <c r="AI90" s="44"/>
      <c r="AJ90" s="44"/>
      <c r="AK90" s="44"/>
      <c r="AL90" s="44"/>
      <c r="AM90" s="44"/>
      <c r="AN90" s="44"/>
      <c r="AO90" s="44"/>
    </row>
    <row r="91" spans="2:41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2"/>
      <c r="V91" s="42"/>
      <c r="W91" s="50"/>
      <c r="X91" s="50"/>
      <c r="Y91" s="42"/>
      <c r="Z91" s="42"/>
      <c r="AA91" s="42"/>
      <c r="AB91" s="44"/>
      <c r="AC91" s="44"/>
      <c r="AD91" s="44"/>
      <c r="AE91" s="44"/>
      <c r="AF91" s="50"/>
      <c r="AG91" s="50"/>
      <c r="AH91" s="50"/>
      <c r="AI91" s="44"/>
      <c r="AJ91" s="44"/>
      <c r="AK91" s="44"/>
      <c r="AL91" s="44"/>
      <c r="AM91" s="44"/>
      <c r="AN91" s="44"/>
      <c r="AO91" s="44"/>
    </row>
    <row r="92" spans="2:41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2"/>
      <c r="V92" s="42"/>
      <c r="W92" s="50"/>
      <c r="X92" s="50"/>
      <c r="Y92" s="42"/>
      <c r="Z92" s="42"/>
      <c r="AA92" s="42"/>
      <c r="AB92" s="44"/>
      <c r="AC92" s="44"/>
      <c r="AD92" s="44"/>
      <c r="AE92" s="44"/>
      <c r="AF92" s="50"/>
      <c r="AG92" s="50"/>
      <c r="AH92" s="50"/>
      <c r="AI92" s="44"/>
      <c r="AJ92" s="44"/>
      <c r="AK92" s="44"/>
      <c r="AL92" s="44"/>
      <c r="AM92" s="44"/>
      <c r="AN92" s="44"/>
      <c r="AO92" s="44"/>
    </row>
    <row r="93" spans="2:41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2"/>
      <c r="V93" s="42"/>
      <c r="W93" s="50"/>
      <c r="X93" s="50"/>
      <c r="Y93" s="42"/>
      <c r="Z93" s="42"/>
      <c r="AA93" s="42"/>
      <c r="AB93" s="44"/>
      <c r="AC93" s="44"/>
      <c r="AD93" s="44"/>
      <c r="AE93" s="44"/>
      <c r="AF93" s="50"/>
      <c r="AG93" s="50"/>
      <c r="AH93" s="50"/>
      <c r="AI93" s="44"/>
      <c r="AJ93" s="44"/>
      <c r="AK93" s="44"/>
      <c r="AL93" s="44"/>
      <c r="AM93" s="44"/>
      <c r="AN93" s="44"/>
      <c r="AO93" s="44"/>
    </row>
    <row r="94" spans="2:41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2"/>
      <c r="V94" s="42"/>
      <c r="W94" s="50"/>
      <c r="X94" s="50"/>
      <c r="Y94" s="42"/>
      <c r="Z94" s="42"/>
      <c r="AA94" s="42"/>
      <c r="AB94" s="44"/>
      <c r="AC94" s="44"/>
      <c r="AD94" s="44"/>
      <c r="AE94" s="44"/>
      <c r="AF94" s="50"/>
      <c r="AG94" s="50"/>
      <c r="AH94" s="50"/>
      <c r="AI94" s="44"/>
      <c r="AJ94" s="44"/>
      <c r="AK94" s="44"/>
      <c r="AL94" s="44"/>
      <c r="AM94" s="44"/>
      <c r="AN94" s="44"/>
      <c r="AO94" s="44"/>
    </row>
    <row r="95" spans="2:41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2"/>
      <c r="V95" s="42"/>
      <c r="W95" s="50"/>
      <c r="X95" s="50"/>
      <c r="Y95" s="42"/>
      <c r="Z95" s="42"/>
      <c r="AA95" s="42"/>
      <c r="AB95" s="44"/>
      <c r="AC95" s="44"/>
      <c r="AD95" s="44"/>
      <c r="AE95" s="44"/>
      <c r="AF95" s="50"/>
      <c r="AG95" s="50"/>
      <c r="AH95" s="50"/>
      <c r="AI95" s="44"/>
      <c r="AJ95" s="44"/>
      <c r="AK95" s="44"/>
      <c r="AL95" s="44"/>
      <c r="AM95" s="44"/>
      <c r="AN95" s="44"/>
      <c r="AO95" s="44"/>
    </row>
    <row r="96" spans="2:4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2"/>
      <c r="V96" s="42"/>
      <c r="W96" s="50"/>
      <c r="X96" s="50"/>
      <c r="Y96" s="42"/>
      <c r="Z96" s="42"/>
      <c r="AA96" s="42"/>
      <c r="AB96" s="44"/>
      <c r="AC96" s="44"/>
      <c r="AD96" s="44"/>
      <c r="AE96" s="44"/>
      <c r="AF96" s="50"/>
      <c r="AG96" s="50"/>
      <c r="AH96" s="50"/>
      <c r="AI96" s="44"/>
      <c r="AJ96" s="44"/>
      <c r="AK96" s="44"/>
      <c r="AL96" s="44"/>
      <c r="AM96" s="44"/>
      <c r="AN96" s="44"/>
      <c r="AO96" s="44"/>
    </row>
    <row r="97" spans="2:41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2"/>
      <c r="V97" s="42"/>
      <c r="W97" s="50"/>
      <c r="X97" s="50"/>
      <c r="Y97" s="42"/>
      <c r="Z97" s="42"/>
      <c r="AA97" s="42"/>
      <c r="AB97" s="44"/>
      <c r="AC97" s="44"/>
      <c r="AD97" s="44"/>
      <c r="AE97" s="44"/>
      <c r="AF97" s="50"/>
      <c r="AG97" s="50"/>
      <c r="AH97" s="50"/>
      <c r="AI97" s="44"/>
      <c r="AJ97" s="44"/>
      <c r="AK97" s="44"/>
      <c r="AL97" s="44"/>
      <c r="AM97" s="44"/>
      <c r="AN97" s="44"/>
      <c r="AO97" s="44"/>
    </row>
    <row r="98" spans="2:4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2"/>
      <c r="V98" s="42"/>
      <c r="W98" s="50"/>
      <c r="X98" s="50"/>
      <c r="Y98" s="42"/>
      <c r="Z98" s="42"/>
      <c r="AA98" s="42"/>
      <c r="AB98" s="44"/>
      <c r="AC98" s="44"/>
      <c r="AD98" s="44"/>
      <c r="AE98" s="44"/>
      <c r="AF98" s="50"/>
      <c r="AG98" s="50"/>
      <c r="AH98" s="50"/>
      <c r="AI98" s="44"/>
      <c r="AJ98" s="44"/>
      <c r="AK98" s="44"/>
      <c r="AL98" s="44"/>
      <c r="AM98" s="44"/>
      <c r="AN98" s="44"/>
      <c r="AO98" s="44"/>
    </row>
    <row r="99" spans="2:4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2"/>
      <c r="V99" s="42"/>
      <c r="W99" s="50"/>
      <c r="X99" s="50"/>
      <c r="Y99" s="42"/>
      <c r="Z99" s="42"/>
      <c r="AA99" s="42"/>
      <c r="AB99" s="44"/>
      <c r="AC99" s="44"/>
      <c r="AD99" s="44"/>
      <c r="AE99" s="44"/>
      <c r="AF99" s="50"/>
      <c r="AG99" s="50"/>
      <c r="AH99" s="50"/>
      <c r="AI99" s="44"/>
      <c r="AJ99" s="44"/>
      <c r="AK99" s="44"/>
      <c r="AL99" s="44"/>
      <c r="AM99" s="44"/>
      <c r="AN99" s="44"/>
      <c r="AO99" s="44"/>
    </row>
    <row r="100" spans="2:41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2"/>
      <c r="V100" s="42"/>
      <c r="W100" s="50"/>
      <c r="X100" s="50"/>
      <c r="Y100" s="42"/>
      <c r="Z100" s="42"/>
      <c r="AA100" s="42"/>
      <c r="AB100" s="44"/>
      <c r="AC100" s="44"/>
      <c r="AD100" s="44"/>
      <c r="AE100" s="44"/>
      <c r="AF100" s="50"/>
      <c r="AG100" s="50"/>
      <c r="AH100" s="50"/>
      <c r="AI100" s="44"/>
      <c r="AJ100" s="44"/>
      <c r="AK100" s="44"/>
      <c r="AL100" s="44"/>
      <c r="AM100" s="44"/>
      <c r="AN100" s="44"/>
      <c r="AO100" s="44"/>
    </row>
    <row r="101" spans="2:41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2"/>
      <c r="V101" s="42"/>
      <c r="W101" s="50"/>
      <c r="X101" s="50"/>
      <c r="Y101" s="42"/>
      <c r="Z101" s="42"/>
      <c r="AA101" s="42"/>
      <c r="AB101" s="44"/>
      <c r="AC101" s="44"/>
      <c r="AD101" s="44"/>
      <c r="AE101" s="44"/>
      <c r="AF101" s="50"/>
      <c r="AG101" s="50"/>
      <c r="AH101" s="50"/>
      <c r="AI101" s="44"/>
      <c r="AJ101" s="44"/>
      <c r="AK101" s="44"/>
      <c r="AL101" s="44"/>
      <c r="AM101" s="44"/>
      <c r="AN101" s="44"/>
      <c r="AO101" s="44"/>
    </row>
    <row r="102" spans="2:41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2"/>
      <c r="V102" s="42"/>
      <c r="W102" s="50"/>
      <c r="X102" s="50"/>
      <c r="Y102" s="42"/>
      <c r="Z102" s="42"/>
      <c r="AA102" s="42"/>
      <c r="AB102" s="44"/>
      <c r="AC102" s="44"/>
      <c r="AD102" s="44"/>
      <c r="AE102" s="44"/>
      <c r="AF102" s="50"/>
      <c r="AG102" s="50"/>
      <c r="AH102" s="50"/>
      <c r="AI102" s="44"/>
      <c r="AJ102" s="44"/>
      <c r="AK102" s="44"/>
      <c r="AL102" s="44"/>
      <c r="AM102" s="44"/>
      <c r="AN102" s="44"/>
      <c r="AO102" s="44"/>
    </row>
    <row r="103" spans="2:41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2"/>
      <c r="V103" s="42"/>
      <c r="W103" s="50"/>
      <c r="X103" s="50"/>
      <c r="Y103" s="42"/>
      <c r="Z103" s="42"/>
      <c r="AA103" s="42"/>
      <c r="AB103" s="44"/>
      <c r="AC103" s="44"/>
      <c r="AD103" s="44"/>
      <c r="AE103" s="44"/>
      <c r="AF103" s="50"/>
      <c r="AG103" s="50"/>
      <c r="AH103" s="50"/>
      <c r="AI103" s="44"/>
      <c r="AJ103" s="44"/>
      <c r="AK103" s="44"/>
      <c r="AL103" s="44"/>
      <c r="AM103" s="44"/>
      <c r="AN103" s="44"/>
      <c r="AO103" s="44"/>
    </row>
    <row r="104" spans="2:41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2"/>
      <c r="V104" s="42"/>
      <c r="W104" s="50"/>
      <c r="X104" s="50"/>
      <c r="Y104" s="42"/>
      <c r="Z104" s="42"/>
      <c r="AA104" s="42"/>
      <c r="AB104" s="44"/>
      <c r="AC104" s="44"/>
      <c r="AD104" s="44"/>
      <c r="AE104" s="44"/>
      <c r="AF104" s="50"/>
      <c r="AG104" s="50"/>
      <c r="AH104" s="42"/>
      <c r="AI104" s="42"/>
      <c r="AJ104" s="42"/>
      <c r="AK104" s="42"/>
      <c r="AL104" s="42"/>
      <c r="AM104" s="42"/>
      <c r="AN104" s="42"/>
      <c r="AO104" s="42"/>
    </row>
    <row r="105" spans="2:41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2"/>
      <c r="V105" s="42"/>
      <c r="W105" s="50"/>
      <c r="X105" s="50"/>
      <c r="Y105" s="42"/>
      <c r="Z105" s="42"/>
      <c r="AA105" s="42"/>
      <c r="AB105" s="42"/>
      <c r="AC105" s="42"/>
      <c r="AD105" s="42"/>
      <c r="AE105" s="42"/>
      <c r="AF105" s="50"/>
      <c r="AG105" s="50"/>
      <c r="AH105" s="42"/>
      <c r="AI105" s="42"/>
      <c r="AJ105" s="42"/>
      <c r="AK105" s="42"/>
      <c r="AL105" s="42"/>
      <c r="AM105" s="42"/>
      <c r="AN105" s="42"/>
      <c r="AO105" s="42"/>
    </row>
    <row r="106" spans="2:41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2"/>
      <c r="V106" s="42"/>
      <c r="W106" s="50"/>
      <c r="X106" s="50"/>
      <c r="Y106" s="42"/>
      <c r="Z106" s="42"/>
      <c r="AA106" s="42"/>
      <c r="AB106" s="42"/>
      <c r="AC106" s="42"/>
      <c r="AD106" s="42"/>
      <c r="AE106" s="42"/>
      <c r="AF106" s="50"/>
      <c r="AG106" s="50"/>
      <c r="AH106" s="42"/>
      <c r="AI106" s="42"/>
      <c r="AJ106" s="42"/>
      <c r="AK106" s="42"/>
      <c r="AL106" s="42"/>
      <c r="AM106" s="42"/>
      <c r="AN106" s="42"/>
      <c r="AO106" s="42"/>
    </row>
    <row r="107" spans="2:41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2"/>
      <c r="V107" s="42"/>
      <c r="W107" s="50"/>
      <c r="X107" s="50"/>
      <c r="Y107" s="42"/>
      <c r="Z107" s="42"/>
      <c r="AA107" s="42"/>
      <c r="AB107" s="42"/>
      <c r="AC107" s="42"/>
      <c r="AD107" s="42"/>
      <c r="AE107" s="42"/>
      <c r="AF107" s="50"/>
      <c r="AG107" s="50"/>
      <c r="AH107" s="42"/>
      <c r="AI107" s="42"/>
      <c r="AJ107" s="42"/>
      <c r="AK107" s="42"/>
      <c r="AL107" s="42"/>
      <c r="AM107" s="42"/>
      <c r="AN107" s="42"/>
      <c r="AO107" s="42"/>
    </row>
    <row r="108" spans="2:41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2"/>
      <c r="V108" s="42"/>
      <c r="W108" s="50"/>
      <c r="X108" s="50"/>
      <c r="Y108" s="42"/>
      <c r="Z108" s="42"/>
      <c r="AA108" s="42"/>
      <c r="AB108" s="42"/>
      <c r="AC108" s="42"/>
      <c r="AD108" s="42"/>
      <c r="AE108" s="42"/>
      <c r="AF108" s="50"/>
      <c r="AG108" s="50"/>
      <c r="AH108" s="42"/>
      <c r="AI108" s="42"/>
      <c r="AJ108" s="42"/>
      <c r="AK108" s="42"/>
      <c r="AL108" s="42"/>
      <c r="AM108" s="42"/>
      <c r="AN108" s="42"/>
      <c r="AO108" s="42"/>
    </row>
    <row r="109" spans="2:41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2"/>
      <c r="V109" s="42"/>
      <c r="W109" s="50"/>
      <c r="X109" s="50"/>
      <c r="Y109" s="42"/>
      <c r="Z109" s="42"/>
      <c r="AA109" s="42"/>
      <c r="AB109" s="42"/>
      <c r="AC109" s="42"/>
      <c r="AD109" s="42"/>
      <c r="AE109" s="42"/>
      <c r="AF109" s="50"/>
      <c r="AG109" s="50"/>
      <c r="AH109" s="42"/>
      <c r="AI109" s="42"/>
      <c r="AJ109" s="42"/>
      <c r="AK109" s="42"/>
      <c r="AL109" s="42"/>
      <c r="AM109" s="42"/>
      <c r="AN109" s="42"/>
      <c r="AO109" s="42"/>
    </row>
    <row r="110" spans="2:4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2"/>
      <c r="V110" s="42"/>
      <c r="W110" s="50"/>
      <c r="X110" s="50"/>
      <c r="Y110" s="42"/>
      <c r="Z110" s="42"/>
      <c r="AA110" s="42"/>
      <c r="AB110" s="42"/>
      <c r="AC110" s="42"/>
      <c r="AD110" s="42"/>
      <c r="AE110" s="42"/>
      <c r="AF110" s="50"/>
      <c r="AG110" s="50"/>
      <c r="AH110" s="42"/>
      <c r="AI110" s="42"/>
      <c r="AJ110" s="42"/>
      <c r="AK110" s="42"/>
      <c r="AL110" s="42"/>
      <c r="AM110" s="42"/>
      <c r="AN110" s="42"/>
      <c r="AO110" s="42"/>
    </row>
    <row r="111" spans="2:41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2"/>
      <c r="V111" s="42"/>
      <c r="W111" s="50"/>
      <c r="X111" s="50"/>
      <c r="Y111" s="42"/>
      <c r="Z111" s="42"/>
      <c r="AA111" s="42"/>
      <c r="AB111" s="42"/>
      <c r="AC111" s="42"/>
      <c r="AD111" s="42"/>
      <c r="AE111" s="42"/>
      <c r="AF111" s="50"/>
      <c r="AG111" s="50"/>
      <c r="AH111" s="42"/>
      <c r="AI111" s="42"/>
      <c r="AJ111" s="42"/>
      <c r="AK111" s="42"/>
      <c r="AL111" s="42"/>
      <c r="AM111" s="42"/>
      <c r="AN111" s="42"/>
      <c r="AO111" s="42"/>
    </row>
    <row r="112" spans="2:41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2"/>
      <c r="V112" s="42"/>
      <c r="W112" s="50"/>
      <c r="X112" s="50"/>
      <c r="Y112" s="42"/>
      <c r="Z112" s="42"/>
      <c r="AA112" s="42"/>
      <c r="AB112" s="43"/>
      <c r="AC112" s="44"/>
      <c r="AD112" s="42"/>
      <c r="AE112" s="43"/>
      <c r="AF112" s="44"/>
      <c r="AG112" s="42"/>
      <c r="AH112" s="42"/>
      <c r="AI112" s="43"/>
      <c r="AJ112" s="42"/>
      <c r="AK112" s="42"/>
      <c r="AL112" s="42"/>
      <c r="AM112" s="42"/>
      <c r="AN112" s="42"/>
      <c r="AO112" s="42"/>
    </row>
    <row r="113" spans="2:41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2"/>
      <c r="V113" s="42"/>
      <c r="W113" s="50"/>
      <c r="X113" s="50"/>
      <c r="Y113" s="42"/>
      <c r="Z113" s="42"/>
      <c r="AA113" s="42"/>
      <c r="AB113" s="43"/>
      <c r="AC113" s="44"/>
      <c r="AD113" s="42"/>
      <c r="AE113" s="42"/>
      <c r="AF113" s="42"/>
      <c r="AG113" s="42"/>
      <c r="AH113" s="42"/>
      <c r="AI113" s="43"/>
      <c r="AJ113" s="42"/>
      <c r="AK113" s="42"/>
      <c r="AL113" s="42"/>
      <c r="AM113" s="42"/>
      <c r="AN113" s="42"/>
      <c r="AO113" s="42"/>
    </row>
    <row r="114" spans="2:41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2"/>
      <c r="V114" s="42"/>
      <c r="W114" s="50"/>
      <c r="X114" s="50"/>
      <c r="Y114" s="42"/>
      <c r="Z114" s="42"/>
      <c r="AA114" s="42"/>
      <c r="AB114" s="42"/>
      <c r="AC114" s="44"/>
      <c r="AD114" s="42"/>
      <c r="AE114" s="42"/>
      <c r="AF114" s="43"/>
      <c r="AG114" s="42"/>
      <c r="AH114" s="46"/>
      <c r="AI114" s="42"/>
      <c r="AJ114" s="42"/>
      <c r="AK114" s="42"/>
      <c r="AL114" s="42"/>
      <c r="AM114" s="42"/>
      <c r="AN114" s="42"/>
      <c r="AO114" s="42"/>
    </row>
    <row r="115" spans="2:41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2"/>
      <c r="V115" s="42"/>
      <c r="W115" s="50"/>
      <c r="X115" s="50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2:41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2"/>
      <c r="V116" s="42"/>
      <c r="W116" s="50"/>
      <c r="X116" s="50"/>
      <c r="Y116" s="42"/>
      <c r="Z116" s="42"/>
      <c r="AA116" s="42"/>
      <c r="AB116" s="43"/>
      <c r="AC116" s="44"/>
      <c r="AD116" s="42"/>
      <c r="AE116" s="44"/>
      <c r="AF116" s="44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2:41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2"/>
      <c r="V117" s="42"/>
      <c r="W117" s="50"/>
      <c r="X117" s="50"/>
      <c r="Y117" s="42"/>
      <c r="Z117" s="42"/>
      <c r="AA117" s="42"/>
      <c r="AB117" s="42"/>
      <c r="AC117" s="42"/>
      <c r="AD117" s="49"/>
      <c r="AE117" s="42"/>
      <c r="AF117" s="50"/>
      <c r="AG117" s="50"/>
      <c r="AH117" s="42"/>
      <c r="AI117" s="42"/>
      <c r="AJ117" s="42"/>
      <c r="AK117" s="42"/>
      <c r="AL117" s="42"/>
      <c r="AM117" s="42"/>
      <c r="AN117" s="42"/>
      <c r="AO117" s="42"/>
    </row>
    <row r="118" spans="2:41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2"/>
      <c r="V118" s="42"/>
      <c r="W118" s="50"/>
      <c r="X118" s="50"/>
      <c r="Y118" s="42"/>
      <c r="Z118" s="42"/>
      <c r="AA118" s="42"/>
      <c r="AB118" s="44"/>
      <c r="AC118" s="44"/>
      <c r="AD118" s="44"/>
      <c r="AE118" s="44"/>
      <c r="AF118" s="50"/>
      <c r="AG118" s="50"/>
      <c r="AH118" s="42"/>
      <c r="AI118" s="42"/>
      <c r="AJ118" s="42"/>
      <c r="AK118" s="42"/>
      <c r="AL118" s="42"/>
      <c r="AM118" s="42"/>
      <c r="AN118" s="42"/>
      <c r="AO118" s="42"/>
    </row>
    <row r="119" spans="2:41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2"/>
      <c r="V119" s="42"/>
      <c r="W119" s="50"/>
      <c r="X119" s="50"/>
      <c r="Y119" s="42"/>
      <c r="Z119" s="42"/>
      <c r="AA119" s="42"/>
      <c r="AB119" s="44"/>
      <c r="AC119" s="44"/>
      <c r="AD119" s="44"/>
      <c r="AE119" s="44"/>
      <c r="AF119" s="50"/>
      <c r="AG119" s="50"/>
      <c r="AH119" s="42"/>
      <c r="AI119" s="42"/>
      <c r="AJ119" s="42"/>
      <c r="AK119" s="42"/>
      <c r="AL119" s="42"/>
      <c r="AM119" s="42"/>
      <c r="AN119" s="42"/>
      <c r="AO119" s="42"/>
    </row>
    <row r="120" spans="2:41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2"/>
      <c r="V120" s="42"/>
      <c r="W120" s="50"/>
      <c r="X120" s="50"/>
      <c r="Y120" s="42"/>
      <c r="Z120" s="42"/>
      <c r="AA120" s="42"/>
      <c r="AB120" s="44"/>
      <c r="AC120" s="44"/>
      <c r="AD120" s="44"/>
      <c r="AE120" s="44"/>
      <c r="AF120" s="50"/>
      <c r="AG120" s="50"/>
      <c r="AH120" s="42"/>
      <c r="AI120" s="42"/>
      <c r="AJ120" s="42"/>
      <c r="AK120" s="42"/>
      <c r="AL120" s="42"/>
      <c r="AM120" s="42"/>
      <c r="AN120" s="42"/>
      <c r="AO120" s="42"/>
    </row>
    <row r="121" spans="2:41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2"/>
      <c r="V121" s="42"/>
      <c r="W121" s="50"/>
      <c r="X121" s="50"/>
      <c r="Y121" s="42"/>
      <c r="Z121" s="42"/>
      <c r="AA121" s="42"/>
      <c r="AB121" s="44"/>
      <c r="AC121" s="44"/>
      <c r="AD121" s="44"/>
      <c r="AE121" s="44"/>
      <c r="AF121" s="50"/>
      <c r="AG121" s="50"/>
      <c r="AH121" s="42"/>
      <c r="AI121" s="42"/>
      <c r="AJ121" s="42"/>
      <c r="AK121" s="42"/>
      <c r="AL121" s="42"/>
      <c r="AM121" s="42"/>
      <c r="AN121" s="42"/>
      <c r="AO121" s="42"/>
    </row>
    <row r="122" spans="2:41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2"/>
      <c r="V122" s="42"/>
      <c r="W122" s="50"/>
      <c r="X122" s="50"/>
      <c r="Y122" s="42"/>
      <c r="Z122" s="42"/>
      <c r="AA122" s="42"/>
      <c r="AB122" s="44"/>
      <c r="AC122" s="44"/>
      <c r="AD122" s="44"/>
      <c r="AE122" s="44"/>
      <c r="AF122" s="50"/>
      <c r="AG122" s="50"/>
      <c r="AH122" s="42"/>
      <c r="AI122" s="42"/>
      <c r="AJ122" s="42"/>
      <c r="AK122" s="42"/>
      <c r="AL122" s="42"/>
      <c r="AM122" s="42"/>
      <c r="AN122" s="42"/>
      <c r="AO122" s="42"/>
    </row>
    <row r="123" spans="2:41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2"/>
      <c r="V123" s="42"/>
      <c r="W123" s="50"/>
      <c r="X123" s="50"/>
      <c r="Y123" s="42"/>
      <c r="Z123" s="42"/>
      <c r="AA123" s="42"/>
      <c r="AB123" s="44"/>
      <c r="AC123" s="44"/>
      <c r="AD123" s="44"/>
      <c r="AE123" s="44"/>
      <c r="AF123" s="50"/>
      <c r="AG123" s="50"/>
      <c r="AH123" s="42"/>
      <c r="AI123" s="42"/>
      <c r="AJ123" s="42"/>
      <c r="AK123" s="42"/>
      <c r="AL123" s="42"/>
      <c r="AM123" s="42"/>
      <c r="AN123" s="42"/>
      <c r="AO123" s="42"/>
    </row>
    <row r="124" spans="2:41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2"/>
      <c r="V124" s="42"/>
      <c r="W124" s="50"/>
      <c r="X124" s="50"/>
      <c r="Y124" s="42"/>
      <c r="Z124" s="42"/>
      <c r="AA124" s="44"/>
      <c r="AB124" s="44"/>
      <c r="AC124" s="44"/>
      <c r="AD124" s="44"/>
      <c r="AE124" s="44"/>
      <c r="AF124" s="50"/>
      <c r="AG124" s="50"/>
      <c r="AH124" s="42"/>
      <c r="AI124" s="42"/>
      <c r="AJ124" s="42"/>
      <c r="AK124" s="42"/>
      <c r="AL124" s="42"/>
      <c r="AM124" s="42"/>
      <c r="AN124" s="42"/>
      <c r="AO124" s="42"/>
    </row>
    <row r="125" spans="2:41" x14ac:dyDescent="0.2">
      <c r="B125" s="44"/>
      <c r="C125" s="42"/>
      <c r="D125" s="42"/>
      <c r="E125" s="42"/>
      <c r="F125" s="42"/>
      <c r="G125" s="42"/>
      <c r="H125" s="42"/>
      <c r="I125" s="42"/>
      <c r="J125" s="42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2"/>
      <c r="V125" s="42"/>
      <c r="W125" s="50"/>
      <c r="X125" s="50"/>
      <c r="Y125" s="42"/>
      <c r="Z125" s="42"/>
      <c r="AA125" s="42"/>
      <c r="AB125" s="44"/>
      <c r="AC125" s="44"/>
      <c r="AD125" s="44"/>
      <c r="AE125" s="44"/>
      <c r="AF125" s="50"/>
      <c r="AG125" s="50"/>
      <c r="AH125" s="42"/>
      <c r="AI125" s="42"/>
      <c r="AJ125" s="42"/>
      <c r="AK125" s="42"/>
      <c r="AL125" s="42"/>
      <c r="AM125" s="42"/>
      <c r="AN125" s="42"/>
      <c r="AO125" s="42"/>
    </row>
    <row r="126" spans="2:41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2"/>
      <c r="V126" s="42"/>
      <c r="W126" s="50"/>
      <c r="X126" s="50"/>
      <c r="Y126" s="42"/>
      <c r="Z126" s="42"/>
      <c r="AA126" s="42"/>
      <c r="AB126" s="44"/>
      <c r="AC126" s="44"/>
      <c r="AD126" s="44"/>
      <c r="AE126" s="44"/>
      <c r="AF126" s="50"/>
      <c r="AG126" s="50"/>
      <c r="AH126" s="42"/>
      <c r="AI126" s="42"/>
      <c r="AJ126" s="42"/>
      <c r="AK126" s="42"/>
      <c r="AL126" s="42"/>
      <c r="AM126" s="42"/>
      <c r="AN126" s="42"/>
      <c r="AO126" s="42"/>
    </row>
    <row r="127" spans="2:41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2"/>
      <c r="V127" s="42"/>
      <c r="W127" s="50"/>
      <c r="X127" s="50"/>
      <c r="Y127" s="42"/>
      <c r="Z127" s="42"/>
      <c r="AA127" s="42"/>
      <c r="AB127" s="44"/>
      <c r="AC127" s="44"/>
      <c r="AD127" s="44"/>
      <c r="AE127" s="44"/>
      <c r="AF127" s="50"/>
      <c r="AG127" s="50"/>
      <c r="AH127" s="42"/>
      <c r="AI127" s="42"/>
      <c r="AJ127" s="42"/>
      <c r="AK127" s="42"/>
      <c r="AL127" s="42"/>
      <c r="AM127" s="42"/>
      <c r="AN127" s="42"/>
      <c r="AO127" s="42"/>
    </row>
    <row r="128" spans="2:41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2"/>
      <c r="V128" s="42"/>
      <c r="W128" s="50"/>
      <c r="X128" s="50"/>
      <c r="Y128" s="42"/>
      <c r="Z128" s="42"/>
      <c r="AA128" s="42"/>
      <c r="AB128" s="44"/>
      <c r="AC128" s="44"/>
      <c r="AD128" s="44"/>
      <c r="AE128" s="44"/>
      <c r="AF128" s="50"/>
      <c r="AG128" s="50"/>
      <c r="AH128" s="42"/>
      <c r="AI128" s="42"/>
      <c r="AJ128" s="42"/>
      <c r="AK128" s="42"/>
      <c r="AL128" s="42"/>
      <c r="AM128" s="42"/>
      <c r="AN128" s="42"/>
      <c r="AO128" s="42"/>
    </row>
    <row r="129" spans="2:41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2"/>
      <c r="V129" s="42"/>
      <c r="W129" s="50"/>
      <c r="X129" s="50"/>
      <c r="Y129" s="42"/>
      <c r="Z129" s="42"/>
      <c r="AA129" s="42"/>
      <c r="AB129" s="44"/>
      <c r="AC129" s="44"/>
      <c r="AD129" s="44"/>
      <c r="AE129" s="44"/>
      <c r="AF129" s="50"/>
      <c r="AG129" s="50"/>
      <c r="AH129" s="42"/>
      <c r="AI129" s="42"/>
      <c r="AJ129" s="42"/>
      <c r="AK129" s="42"/>
      <c r="AL129" s="42"/>
      <c r="AM129" s="42"/>
      <c r="AN129" s="42"/>
      <c r="AO129" s="42"/>
    </row>
    <row r="130" spans="2:41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2"/>
      <c r="V130" s="42"/>
      <c r="W130" s="50"/>
      <c r="X130" s="50"/>
      <c r="Y130" s="42"/>
      <c r="Z130" s="42"/>
      <c r="AA130" s="42"/>
      <c r="AB130" s="44"/>
      <c r="AC130" s="44"/>
      <c r="AD130" s="44"/>
      <c r="AE130" s="44"/>
      <c r="AF130" s="50"/>
      <c r="AG130" s="50"/>
      <c r="AH130" s="42"/>
      <c r="AI130" s="42"/>
      <c r="AJ130" s="42"/>
      <c r="AK130" s="42"/>
      <c r="AL130" s="42"/>
      <c r="AM130" s="42"/>
      <c r="AN130" s="42"/>
      <c r="AO130" s="42"/>
    </row>
    <row r="131" spans="2:41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2"/>
      <c r="V131" s="42"/>
      <c r="W131" s="50"/>
      <c r="X131" s="50"/>
      <c r="Y131" s="42"/>
      <c r="Z131" s="42"/>
      <c r="AA131" s="42"/>
      <c r="AB131" s="44"/>
      <c r="AC131" s="44"/>
      <c r="AD131" s="44"/>
      <c r="AE131" s="44"/>
      <c r="AF131" s="50"/>
      <c r="AG131" s="50"/>
      <c r="AH131" s="42"/>
      <c r="AI131" s="42"/>
      <c r="AJ131" s="42"/>
      <c r="AK131" s="42"/>
      <c r="AL131" s="42"/>
      <c r="AM131" s="42"/>
      <c r="AN131" s="42"/>
      <c r="AO131" s="42"/>
    </row>
    <row r="132" spans="2:41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2"/>
      <c r="V132" s="42"/>
      <c r="W132" s="42"/>
      <c r="X132" s="42"/>
      <c r="Y132" s="42"/>
      <c r="Z132" s="42"/>
      <c r="AA132" s="42"/>
      <c r="AB132" s="44"/>
      <c r="AC132" s="44"/>
      <c r="AD132" s="44"/>
      <c r="AE132" s="44"/>
      <c r="AF132" s="50"/>
      <c r="AG132" s="50"/>
      <c r="AH132" s="42"/>
      <c r="AI132" s="42"/>
      <c r="AJ132" s="42"/>
      <c r="AK132" s="42"/>
      <c r="AL132" s="42"/>
      <c r="AM132" s="42"/>
      <c r="AN132" s="42"/>
      <c r="AO132" s="42"/>
    </row>
    <row r="133" spans="2:41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2"/>
      <c r="V133" s="42"/>
      <c r="W133" s="42"/>
      <c r="X133" s="42"/>
      <c r="Y133" s="42"/>
      <c r="Z133" s="42"/>
      <c r="AA133" s="42"/>
      <c r="AB133" s="44"/>
      <c r="AC133" s="44"/>
      <c r="AD133" s="44"/>
      <c r="AE133" s="44"/>
      <c r="AF133" s="50"/>
      <c r="AG133" s="50"/>
      <c r="AH133" s="42"/>
      <c r="AI133" s="42"/>
      <c r="AJ133" s="42"/>
      <c r="AK133" s="42"/>
      <c r="AL133" s="42"/>
      <c r="AM133" s="42"/>
      <c r="AN133" s="42"/>
      <c r="AO133" s="42"/>
    </row>
    <row r="134" spans="2:41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2"/>
      <c r="V134" s="42"/>
      <c r="W134" s="42"/>
      <c r="X134" s="42"/>
      <c r="Y134" s="42"/>
      <c r="Z134" s="42"/>
      <c r="AA134" s="42"/>
      <c r="AB134" s="44"/>
      <c r="AC134" s="44"/>
      <c r="AD134" s="44"/>
      <c r="AE134" s="44"/>
      <c r="AF134" s="50"/>
      <c r="AG134" s="50"/>
      <c r="AH134" s="42"/>
      <c r="AI134" s="42"/>
      <c r="AJ134" s="42"/>
      <c r="AK134" s="42"/>
      <c r="AL134" s="42"/>
      <c r="AM134" s="42"/>
      <c r="AN134" s="42"/>
      <c r="AO134" s="42"/>
    </row>
    <row r="135" spans="2:41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2"/>
      <c r="V135" s="42"/>
      <c r="W135" s="42"/>
      <c r="X135" s="42"/>
      <c r="Y135" s="42"/>
      <c r="Z135" s="42"/>
      <c r="AA135" s="42"/>
      <c r="AB135" s="44"/>
      <c r="AC135" s="44"/>
      <c r="AD135" s="44"/>
      <c r="AE135" s="44"/>
      <c r="AF135" s="50"/>
      <c r="AG135" s="50"/>
      <c r="AH135" s="42"/>
      <c r="AI135" s="42"/>
      <c r="AJ135" s="42"/>
      <c r="AK135" s="42"/>
      <c r="AL135" s="42"/>
      <c r="AM135" s="42"/>
      <c r="AN135" s="42"/>
      <c r="AO135" s="42"/>
    </row>
    <row r="136" spans="2:41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2"/>
      <c r="V136" s="42"/>
      <c r="W136" s="42"/>
      <c r="X136" s="42"/>
      <c r="Y136" s="42"/>
      <c r="Z136" s="42"/>
      <c r="AA136" s="42"/>
      <c r="AB136" s="44"/>
      <c r="AC136" s="44"/>
      <c r="AD136" s="44"/>
      <c r="AE136" s="44"/>
      <c r="AF136" s="50"/>
      <c r="AG136" s="50"/>
      <c r="AH136" s="42"/>
      <c r="AI136" s="42"/>
      <c r="AJ136" s="42"/>
      <c r="AK136" s="42"/>
      <c r="AL136" s="42"/>
      <c r="AM136" s="42"/>
      <c r="AN136" s="42"/>
      <c r="AO136" s="42"/>
    </row>
    <row r="137" spans="2:41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2"/>
      <c r="V137" s="42"/>
      <c r="W137" s="42"/>
      <c r="X137" s="42"/>
      <c r="Y137" s="42"/>
      <c r="Z137" s="42"/>
      <c r="AA137" s="42"/>
      <c r="AB137" s="44"/>
      <c r="AC137" s="44"/>
      <c r="AD137" s="44"/>
      <c r="AE137" s="44"/>
      <c r="AF137" s="50"/>
      <c r="AG137" s="50"/>
      <c r="AH137" s="42"/>
      <c r="AI137" s="42"/>
      <c r="AJ137" s="42"/>
      <c r="AK137" s="42"/>
      <c r="AL137" s="42"/>
      <c r="AM137" s="42"/>
      <c r="AN137" s="42"/>
      <c r="AO137" s="42"/>
    </row>
    <row r="138" spans="2:41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2"/>
      <c r="V138" s="42"/>
      <c r="W138" s="42"/>
      <c r="X138" s="42"/>
      <c r="Y138" s="42"/>
      <c r="Z138" s="42"/>
      <c r="AA138" s="42"/>
      <c r="AB138" s="44"/>
      <c r="AC138" s="44"/>
      <c r="AD138" s="44"/>
      <c r="AE138" s="44"/>
      <c r="AF138" s="50"/>
      <c r="AG138" s="50"/>
      <c r="AH138" s="42"/>
      <c r="AI138" s="42"/>
      <c r="AJ138" s="42"/>
      <c r="AK138" s="42"/>
      <c r="AL138" s="42"/>
      <c r="AM138" s="42"/>
      <c r="AN138" s="42"/>
      <c r="AO138" s="42"/>
    </row>
    <row r="139" spans="2:41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2"/>
      <c r="V139" s="42"/>
      <c r="W139" s="42"/>
      <c r="X139" s="42"/>
      <c r="Y139" s="42"/>
      <c r="Z139" s="42"/>
      <c r="AA139" s="42"/>
      <c r="AB139" s="44"/>
      <c r="AC139" s="42"/>
      <c r="AD139" s="44"/>
      <c r="AE139" s="44"/>
      <c r="AF139" s="50"/>
      <c r="AG139" s="50"/>
      <c r="AH139" s="42"/>
      <c r="AI139" s="42"/>
      <c r="AJ139" s="42"/>
      <c r="AK139" s="42"/>
      <c r="AL139" s="42"/>
      <c r="AM139" s="42"/>
      <c r="AN139" s="42"/>
      <c r="AO139" s="42"/>
    </row>
    <row r="140" spans="2:41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2"/>
      <c r="V140" s="42"/>
      <c r="W140" s="42"/>
      <c r="X140" s="42"/>
      <c r="Y140" s="42"/>
      <c r="Z140" s="42"/>
      <c r="AA140" s="42"/>
      <c r="AB140" s="44"/>
      <c r="AC140" s="42"/>
      <c r="AD140" s="44"/>
      <c r="AE140" s="44"/>
      <c r="AF140" s="50"/>
      <c r="AG140" s="50"/>
      <c r="AH140" s="42"/>
      <c r="AI140" s="42"/>
      <c r="AJ140" s="42"/>
      <c r="AK140" s="42"/>
      <c r="AL140" s="42"/>
      <c r="AM140" s="42"/>
      <c r="AN140" s="42"/>
      <c r="AO140" s="42"/>
    </row>
    <row r="141" spans="2:41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2"/>
      <c r="V141" s="42"/>
      <c r="W141" s="42"/>
      <c r="X141" s="42"/>
      <c r="Y141" s="42"/>
      <c r="Z141" s="42"/>
      <c r="AA141" s="42"/>
      <c r="AB141" s="44"/>
      <c r="AC141" s="42"/>
      <c r="AD141" s="44"/>
      <c r="AE141" s="44"/>
      <c r="AF141" s="50"/>
      <c r="AG141" s="50"/>
      <c r="AH141" s="42"/>
      <c r="AI141" s="42"/>
      <c r="AJ141" s="42"/>
      <c r="AK141" s="42"/>
      <c r="AL141" s="42"/>
      <c r="AM141" s="42"/>
      <c r="AN141" s="42"/>
      <c r="AO141" s="42"/>
    </row>
    <row r="142" spans="2:41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2"/>
      <c r="V142" s="42"/>
      <c r="W142" s="42"/>
      <c r="X142" s="42"/>
      <c r="Y142" s="42"/>
      <c r="Z142" s="42"/>
      <c r="AA142" s="42"/>
      <c r="AB142" s="44"/>
      <c r="AC142" s="42"/>
      <c r="AD142" s="44"/>
      <c r="AE142" s="44"/>
      <c r="AF142" s="50"/>
      <c r="AG142" s="50"/>
      <c r="AH142" s="42"/>
      <c r="AI142" s="42"/>
      <c r="AJ142" s="42"/>
      <c r="AK142" s="42"/>
      <c r="AL142" s="42"/>
      <c r="AM142" s="42"/>
      <c r="AN142" s="42"/>
      <c r="AO142" s="42"/>
    </row>
    <row r="143" spans="2:41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2"/>
      <c r="V143" s="42"/>
      <c r="W143" s="42"/>
      <c r="X143" s="42"/>
      <c r="Y143" s="42"/>
      <c r="Z143" s="42"/>
      <c r="AA143" s="42"/>
      <c r="AB143" s="44"/>
      <c r="AC143" s="42"/>
      <c r="AD143" s="44"/>
      <c r="AE143" s="44"/>
      <c r="AF143" s="50"/>
      <c r="AG143" s="50"/>
      <c r="AH143" s="42"/>
      <c r="AI143" s="42"/>
      <c r="AJ143" s="42"/>
      <c r="AK143" s="42"/>
      <c r="AL143" s="42"/>
      <c r="AM143" s="42"/>
      <c r="AN143" s="42"/>
      <c r="AO143" s="42"/>
    </row>
    <row r="144" spans="2:41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2"/>
      <c r="V144" s="42"/>
      <c r="W144" s="42"/>
      <c r="X144" s="42"/>
      <c r="Y144" s="42"/>
      <c r="Z144" s="42"/>
      <c r="AA144" s="42"/>
      <c r="AB144" s="44"/>
      <c r="AC144" s="42"/>
      <c r="AD144" s="44"/>
      <c r="AE144" s="44"/>
      <c r="AF144" s="50"/>
      <c r="AG144" s="50"/>
      <c r="AH144" s="42"/>
      <c r="AI144" s="42"/>
      <c r="AJ144" s="42"/>
      <c r="AK144" s="42"/>
      <c r="AL144" s="42"/>
      <c r="AM144" s="42"/>
      <c r="AN144" s="42"/>
      <c r="AO144" s="42"/>
    </row>
    <row r="145" spans="2:41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2"/>
      <c r="V145" s="42"/>
      <c r="W145" s="42"/>
      <c r="X145" s="42"/>
      <c r="Y145" s="42"/>
      <c r="Z145" s="42"/>
      <c r="AA145" s="42"/>
      <c r="AB145" s="44"/>
      <c r="AC145" s="42"/>
      <c r="AD145" s="44"/>
      <c r="AE145" s="44"/>
      <c r="AF145" s="50"/>
      <c r="AG145" s="50"/>
      <c r="AH145" s="42"/>
      <c r="AI145" s="42"/>
      <c r="AJ145" s="42"/>
      <c r="AK145" s="42"/>
      <c r="AL145" s="42"/>
      <c r="AM145" s="42"/>
      <c r="AN145" s="42"/>
      <c r="AO145" s="42"/>
    </row>
    <row r="146" spans="2:41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2"/>
      <c r="V146" s="42"/>
      <c r="W146" s="42"/>
      <c r="X146" s="42"/>
      <c r="Y146" s="42"/>
      <c r="Z146" s="42"/>
      <c r="AA146" s="42"/>
      <c r="AB146" s="44"/>
      <c r="AC146" s="42"/>
      <c r="AD146" s="44"/>
      <c r="AE146" s="44"/>
      <c r="AF146" s="50"/>
      <c r="AG146" s="50"/>
      <c r="AH146" s="42"/>
      <c r="AI146" s="42"/>
      <c r="AJ146" s="42"/>
      <c r="AK146" s="42"/>
      <c r="AL146" s="42"/>
      <c r="AM146" s="42"/>
      <c r="AN146" s="42"/>
      <c r="AO146" s="42"/>
    </row>
    <row r="147" spans="2:41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2"/>
      <c r="V147" s="42"/>
      <c r="W147" s="42"/>
      <c r="X147" s="42"/>
      <c r="Y147" s="42"/>
      <c r="Z147" s="42"/>
      <c r="AA147" s="42"/>
      <c r="AB147" s="44"/>
      <c r="AC147" s="42"/>
      <c r="AD147" s="44"/>
      <c r="AE147" s="44"/>
      <c r="AF147" s="50"/>
      <c r="AG147" s="50"/>
      <c r="AH147" s="42"/>
      <c r="AI147" s="42"/>
      <c r="AJ147" s="42"/>
      <c r="AK147" s="42"/>
      <c r="AL147" s="42"/>
      <c r="AM147" s="42"/>
      <c r="AN147" s="42"/>
      <c r="AO147" s="42"/>
    </row>
    <row r="148" spans="2:41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2"/>
      <c r="V148" s="42"/>
      <c r="W148" s="42"/>
      <c r="X148" s="42"/>
      <c r="Y148" s="42"/>
      <c r="Z148" s="42"/>
      <c r="AA148" s="42"/>
      <c r="AB148" s="44"/>
      <c r="AC148" s="42"/>
      <c r="AD148" s="44"/>
      <c r="AE148" s="44"/>
      <c r="AF148" s="50"/>
      <c r="AG148" s="50"/>
      <c r="AH148" s="42"/>
      <c r="AI148" s="42"/>
      <c r="AJ148" s="42"/>
      <c r="AK148" s="42"/>
      <c r="AL148" s="42"/>
      <c r="AM148" s="42"/>
      <c r="AN148" s="42"/>
      <c r="AO148" s="42"/>
    </row>
    <row r="149" spans="2:41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2"/>
      <c r="V149" s="42"/>
      <c r="W149" s="42"/>
      <c r="X149" s="42"/>
      <c r="Y149" s="42"/>
      <c r="Z149" s="42"/>
      <c r="AA149" s="42"/>
      <c r="AB149" s="44"/>
      <c r="AC149" s="42"/>
      <c r="AD149" s="44"/>
      <c r="AE149" s="44"/>
      <c r="AF149" s="50"/>
      <c r="AG149" s="50"/>
      <c r="AH149" s="42"/>
      <c r="AI149" s="42"/>
      <c r="AJ149" s="42"/>
      <c r="AK149" s="42"/>
      <c r="AL149" s="42"/>
      <c r="AM149" s="42"/>
      <c r="AN149" s="42"/>
      <c r="AO149" s="42"/>
    </row>
    <row r="150" spans="2:41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2"/>
      <c r="V150" s="42"/>
      <c r="W150" s="42"/>
      <c r="X150" s="42"/>
      <c r="Y150" s="42"/>
      <c r="Z150" s="42"/>
      <c r="AA150" s="42"/>
      <c r="AB150" s="44"/>
      <c r="AC150" s="42"/>
      <c r="AD150" s="44"/>
      <c r="AE150" s="44"/>
      <c r="AF150" s="50"/>
      <c r="AG150" s="50"/>
      <c r="AH150" s="42"/>
      <c r="AI150" s="42"/>
      <c r="AJ150" s="42"/>
      <c r="AK150" s="42"/>
      <c r="AL150" s="42"/>
      <c r="AM150" s="42"/>
      <c r="AN150" s="42"/>
      <c r="AO150" s="42"/>
    </row>
    <row r="151" spans="2:41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2"/>
      <c r="V151" s="42"/>
      <c r="W151" s="42"/>
      <c r="X151" s="42"/>
      <c r="Y151" s="42"/>
      <c r="Z151" s="42"/>
      <c r="AA151" s="42"/>
      <c r="AB151" s="44"/>
      <c r="AC151" s="42"/>
      <c r="AD151" s="44"/>
      <c r="AE151" s="44"/>
      <c r="AF151" s="50"/>
      <c r="AG151" s="50"/>
      <c r="AH151" s="42"/>
      <c r="AI151" s="42"/>
      <c r="AJ151" s="42"/>
      <c r="AK151" s="42"/>
      <c r="AL151" s="42"/>
      <c r="AM151" s="42"/>
      <c r="AN151" s="42"/>
      <c r="AO151" s="42"/>
    </row>
    <row r="152" spans="2:41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2"/>
      <c r="V152" s="42"/>
      <c r="W152" s="42"/>
      <c r="X152" s="42"/>
      <c r="Y152" s="42"/>
      <c r="Z152" s="42"/>
      <c r="AA152" s="42"/>
      <c r="AB152" s="44"/>
      <c r="AC152" s="42"/>
      <c r="AD152" s="44"/>
      <c r="AE152" s="44"/>
      <c r="AF152" s="50"/>
      <c r="AG152" s="50"/>
      <c r="AH152" s="42"/>
      <c r="AI152" s="42"/>
      <c r="AJ152" s="42"/>
      <c r="AK152" s="42"/>
      <c r="AL152" s="42"/>
      <c r="AM152" s="42"/>
      <c r="AN152" s="42"/>
      <c r="AO152" s="42"/>
    </row>
    <row r="153" spans="2:41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2"/>
      <c r="V153" s="42"/>
      <c r="W153" s="42"/>
      <c r="X153" s="42"/>
      <c r="Y153" s="42"/>
      <c r="Z153" s="42"/>
      <c r="AA153" s="42"/>
      <c r="AB153" s="44"/>
      <c r="AC153" s="42"/>
      <c r="AD153" s="44"/>
      <c r="AE153" s="44"/>
      <c r="AF153" s="50"/>
      <c r="AG153" s="50"/>
      <c r="AH153" s="42"/>
      <c r="AI153" s="42"/>
      <c r="AJ153" s="42"/>
      <c r="AK153" s="42"/>
      <c r="AL153" s="42"/>
      <c r="AM153" s="42"/>
      <c r="AN153" s="42"/>
      <c r="AO153" s="42"/>
    </row>
    <row r="154" spans="2:41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2"/>
      <c r="V154" s="42"/>
      <c r="W154" s="42"/>
      <c r="X154" s="42"/>
      <c r="Y154" s="42"/>
      <c r="Z154" s="42"/>
      <c r="AA154" s="42"/>
      <c r="AB154" s="44"/>
      <c r="AC154" s="42"/>
      <c r="AD154" s="44"/>
      <c r="AE154" s="44"/>
      <c r="AF154" s="50"/>
      <c r="AG154" s="50"/>
      <c r="AH154" s="42"/>
      <c r="AI154" s="42"/>
      <c r="AJ154" s="42"/>
      <c r="AK154" s="42"/>
      <c r="AL154" s="42"/>
      <c r="AM154" s="42"/>
      <c r="AN154" s="42"/>
      <c r="AO154" s="42"/>
    </row>
    <row r="155" spans="2:41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2"/>
      <c r="V155" s="42"/>
      <c r="W155" s="42"/>
      <c r="X155" s="42"/>
      <c r="Y155" s="42"/>
      <c r="Z155" s="42"/>
      <c r="AA155" s="42"/>
      <c r="AB155" s="44"/>
      <c r="AC155" s="42"/>
      <c r="AD155" s="44"/>
      <c r="AE155" s="44"/>
      <c r="AF155" s="50"/>
      <c r="AG155" s="50"/>
      <c r="AH155" s="42"/>
      <c r="AI155" s="42"/>
      <c r="AJ155" s="42"/>
      <c r="AK155" s="42"/>
      <c r="AL155" s="42"/>
      <c r="AM155" s="42"/>
      <c r="AN155" s="42"/>
      <c r="AO155" s="42"/>
    </row>
    <row r="156" spans="2:41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2"/>
      <c r="V156" s="42"/>
      <c r="W156" s="42"/>
      <c r="X156" s="42"/>
      <c r="Y156" s="42"/>
      <c r="Z156" s="42"/>
      <c r="AA156" s="42"/>
      <c r="AB156" s="44"/>
      <c r="AC156" s="42"/>
      <c r="AD156" s="44"/>
      <c r="AE156" s="44"/>
      <c r="AF156" s="50"/>
      <c r="AG156" s="50"/>
      <c r="AH156" s="42"/>
      <c r="AI156" s="42"/>
      <c r="AJ156" s="42"/>
      <c r="AK156" s="42"/>
      <c r="AL156" s="42"/>
      <c r="AM156" s="42"/>
      <c r="AN156" s="42"/>
      <c r="AO156" s="42"/>
    </row>
    <row r="157" spans="2:41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2"/>
      <c r="V157" s="42"/>
      <c r="W157" s="42"/>
      <c r="X157" s="42"/>
      <c r="Y157" s="42"/>
      <c r="Z157" s="42"/>
      <c r="AA157" s="42"/>
      <c r="AB157" s="44"/>
      <c r="AC157" s="42"/>
      <c r="AD157" s="44"/>
      <c r="AE157" s="44"/>
      <c r="AF157" s="50"/>
      <c r="AG157" s="50"/>
      <c r="AH157" s="42"/>
      <c r="AI157" s="42"/>
      <c r="AJ157" s="42"/>
      <c r="AK157" s="42"/>
      <c r="AL157" s="42"/>
      <c r="AM157" s="42"/>
      <c r="AN157" s="42"/>
      <c r="AO157" s="42"/>
    </row>
    <row r="158" spans="2:41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2"/>
      <c r="V158" s="42"/>
      <c r="W158" s="42"/>
      <c r="X158" s="42"/>
      <c r="Y158" s="42"/>
      <c r="Z158" s="42"/>
      <c r="AA158" s="42"/>
      <c r="AB158" s="44"/>
      <c r="AC158" s="42"/>
      <c r="AD158" s="44"/>
      <c r="AE158" s="44"/>
      <c r="AF158" s="50"/>
      <c r="AG158" s="50"/>
      <c r="AH158" s="42"/>
      <c r="AI158" s="42"/>
      <c r="AJ158" s="42"/>
      <c r="AK158" s="42"/>
      <c r="AL158" s="42"/>
      <c r="AM158" s="42"/>
      <c r="AN158" s="42"/>
      <c r="AO158" s="42"/>
    </row>
    <row r="159" spans="2:41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50"/>
      <c r="AG159" s="50"/>
      <c r="AH159" s="42"/>
      <c r="AI159" s="42"/>
      <c r="AJ159" s="42"/>
      <c r="AK159" s="42"/>
      <c r="AL159" s="42"/>
      <c r="AM159" s="42"/>
      <c r="AN159" s="42"/>
      <c r="AO159" s="42"/>
    </row>
    <row r="160" spans="2:41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50"/>
      <c r="AG160" s="50"/>
      <c r="AH160" s="42"/>
      <c r="AI160" s="42"/>
      <c r="AJ160" s="42"/>
      <c r="AK160" s="42"/>
      <c r="AL160" s="42"/>
      <c r="AM160" s="42"/>
      <c r="AN160" s="42"/>
      <c r="AO160" s="42"/>
    </row>
    <row r="161" spans="2:41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50"/>
      <c r="AG161" s="50"/>
      <c r="AH161" s="42"/>
      <c r="AI161" s="42"/>
      <c r="AJ161" s="42"/>
      <c r="AK161" s="42"/>
      <c r="AL161" s="42"/>
      <c r="AM161" s="42"/>
      <c r="AN161" s="42"/>
      <c r="AO161" s="42"/>
    </row>
    <row r="162" spans="2:41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50"/>
      <c r="AG162" s="50"/>
      <c r="AH162" s="42"/>
      <c r="AI162" s="42"/>
      <c r="AJ162" s="42"/>
      <c r="AK162" s="42"/>
      <c r="AL162" s="42"/>
      <c r="AM162" s="42"/>
      <c r="AN162" s="42"/>
      <c r="AO162" s="42"/>
    </row>
    <row r="163" spans="2:41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50"/>
      <c r="AG163" s="50"/>
      <c r="AH163" s="42"/>
      <c r="AI163" s="42"/>
      <c r="AJ163" s="42"/>
      <c r="AK163" s="42"/>
      <c r="AL163" s="42"/>
      <c r="AM163" s="42"/>
      <c r="AN163" s="42"/>
      <c r="AO163" s="42"/>
    </row>
    <row r="164" spans="2:41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50"/>
      <c r="AG164" s="50"/>
      <c r="AH164" s="42"/>
      <c r="AI164" s="42"/>
      <c r="AJ164" s="42"/>
      <c r="AK164" s="42"/>
      <c r="AL164" s="42"/>
      <c r="AM164" s="42"/>
      <c r="AN164" s="42"/>
      <c r="AO164" s="42"/>
    </row>
    <row r="165" spans="2:41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50"/>
      <c r="AG165" s="50"/>
      <c r="AH165" s="42"/>
      <c r="AI165" s="42"/>
      <c r="AJ165" s="42"/>
      <c r="AK165" s="42"/>
      <c r="AL165" s="42"/>
      <c r="AM165" s="42"/>
      <c r="AN165" s="42"/>
      <c r="AO165" s="42"/>
    </row>
    <row r="166" spans="2:41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</row>
    <row r="167" spans="2:41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</row>
    <row r="168" spans="2:41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</row>
    <row r="169" spans="2:41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</row>
    <row r="170" spans="2:41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</row>
    <row r="171" spans="2:41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2:41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2:41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2:41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2:41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2:41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2:41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2:41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2:41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2:41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2:41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2:41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2:41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2:41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2:41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2:41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</sheetData>
  <phoneticPr fontId="0" type="noConversion"/>
  <printOptions gridLines="1" gridLinesSet="0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Intro</vt:lpstr>
      <vt:lpstr>MMs</vt:lpstr>
      <vt:lpstr>Q Finita</vt:lpstr>
      <vt:lpstr>Población finita</vt:lpstr>
      <vt:lpstr>MG1</vt:lpstr>
      <vt:lpstr>units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Teoría de colas</dc:title>
  <dc:creator>Francisco Parreño Torres</dc:creator>
  <dc:description>Plantillas para modelos de colas</dc:description>
  <cp:lastModifiedBy>Luffi</cp:lastModifiedBy>
  <dcterms:created xsi:type="dcterms:W3CDTF">1997-05-21T06:56:39Z</dcterms:created>
  <dcterms:modified xsi:type="dcterms:W3CDTF">2012-05-10T00:43:10Z</dcterms:modified>
</cp:coreProperties>
</file>