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365inegi-my.sharepoint.com/personal/dora_ledesma_inegi_org_mx/Documents/Archivos de chat de Microsoft Teams/"/>
    </mc:Choice>
  </mc:AlternateContent>
  <xr:revisionPtr revIDLastSave="110" documentId="8_{CCDB8D77-AB25-435B-B3E3-2E5715F8D42A}" xr6:coauthVersionLast="47" xr6:coauthVersionMax="47" xr10:uidLastSave="{CD228534-2B4E-4A25-95D4-3131C015D354}"/>
  <bookViews>
    <workbookView xWindow="-120" yWindow="-120" windowWidth="20730" windowHeight="11160" firstSheet="1" activeTab="11" xr2:uid="{0E3386E6-D2D4-4661-8214-5AC657F0E00F}"/>
  </bookViews>
  <sheets>
    <sheet name="Resumen" sheetId="13" r:id="rId1"/>
    <sheet name="2411" sheetId="1" r:id="rId2"/>
    <sheet name="2412" sheetId="6" r:id="rId3"/>
    <sheet name="2413" sheetId="2" r:id="rId4"/>
    <sheet name="2414" sheetId="3" r:id="rId5"/>
    <sheet name="2415" sheetId="4" r:id="rId6"/>
    <sheet name="2416" sheetId="5" r:id="rId7"/>
    <sheet name="2417" sheetId="7" r:id="rId8"/>
    <sheet name="2418" sheetId="8" r:id="rId9"/>
    <sheet name="2419" sheetId="9" r:id="rId10"/>
    <sheet name="24110" sheetId="10" r:id="rId11"/>
    <sheet name="24111" sheetId="11" r:id="rId12"/>
    <sheet name="esquema (%)" sheetId="12" r:id="rId13"/>
  </sheets>
  <externalReferences>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2" l="1"/>
  <c r="I52" i="12"/>
  <c r="G52" i="12"/>
  <c r="G53" i="12" s="1"/>
  <c r="F52" i="12"/>
  <c r="F53" i="12" s="1"/>
  <c r="E52" i="12"/>
  <c r="E53" i="12" s="1"/>
  <c r="G49" i="12"/>
  <c r="F49" i="12"/>
  <c r="D48" i="12"/>
  <c r="I47" i="12"/>
  <c r="E47" i="12"/>
  <c r="E49" i="12" s="1"/>
  <c r="D47" i="12"/>
  <c r="D49" i="12" s="1"/>
  <c r="D32" i="12"/>
  <c r="W31" i="12" s="1"/>
  <c r="T31" i="12" s="1"/>
  <c r="A27" i="12"/>
  <c r="F25" i="12"/>
  <c r="A25" i="12"/>
  <c r="D22" i="12"/>
  <c r="U20" i="12" s="1"/>
  <c r="T20" i="12" s="1"/>
  <c r="H21" i="12"/>
  <c r="H18" i="12"/>
  <c r="K17" i="12"/>
  <c r="F17" i="12"/>
  <c r="H16" i="12"/>
  <c r="M14" i="12"/>
  <c r="H14" i="12"/>
  <c r="Q12" i="12"/>
  <c r="K12" i="12"/>
  <c r="Q10" i="12"/>
  <c r="O10" i="12"/>
  <c r="M10" i="12"/>
  <c r="O8" i="12"/>
  <c r="W7" i="12" l="1"/>
  <c r="U10" i="12"/>
  <c r="V16" i="12"/>
  <c r="V24" i="12"/>
  <c r="T24" i="12" s="1"/>
  <c r="V14" i="12"/>
  <c r="W13" i="12"/>
  <c r="W9" i="12"/>
  <c r="U14" i="12"/>
  <c r="U17" i="12"/>
  <c r="U16" i="12"/>
  <c r="V11" i="12"/>
  <c r="W12" i="12"/>
  <c r="U11" i="12"/>
  <c r="V8" i="12"/>
  <c r="W14" i="12"/>
  <c r="U13" i="12"/>
  <c r="V17" i="12"/>
  <c r="U8" i="12"/>
  <c r="W11" i="12"/>
  <c r="T11" i="12" s="1"/>
  <c r="V13" i="12"/>
  <c r="W17" i="12"/>
  <c r="W8" i="12"/>
  <c r="V10" i="12"/>
  <c r="U12" i="12"/>
  <c r="W16" i="12"/>
  <c r="T16" i="12" s="1"/>
  <c r="U7" i="12"/>
  <c r="U9" i="12"/>
  <c r="W10" i="12"/>
  <c r="V12" i="12"/>
  <c r="V7" i="12"/>
  <c r="V9" i="12"/>
  <c r="T9" i="12" l="1"/>
  <c r="T7" i="12"/>
  <c r="T13" i="12"/>
  <c r="T6" i="12"/>
  <c r="B19" i="11" l="1"/>
  <c r="C16" i="11" s="1"/>
  <c r="C17" i="11"/>
  <c r="K15" i="10"/>
  <c r="K16" i="10" s="1"/>
  <c r="K3" i="8"/>
  <c r="L4" i="8"/>
  <c r="J4" i="8"/>
  <c r="O14" i="8"/>
  <c r="M14" i="8"/>
  <c r="K14" i="8"/>
  <c r="P2" i="7"/>
  <c r="I2" i="7"/>
  <c r="P3" i="7"/>
  <c r="L3" i="7"/>
  <c r="I3" i="7"/>
  <c r="G19" i="2"/>
  <c r="F19" i="2"/>
  <c r="H19" i="2"/>
  <c r="H18" i="2"/>
  <c r="F18" i="2"/>
  <c r="G18" i="2"/>
  <c r="G26" i="2"/>
  <c r="E26" i="2"/>
  <c r="H21" i="2"/>
  <c r="E21" i="2"/>
  <c r="D21" i="2"/>
  <c r="C21" i="2"/>
  <c r="B21" i="2"/>
  <c r="D13" i="6"/>
  <c r="C13" i="6"/>
  <c r="B13" i="6"/>
</calcChain>
</file>

<file path=xl/sharedStrings.xml><?xml version="1.0" encoding="utf-8"?>
<sst xmlns="http://schemas.openxmlformats.org/spreadsheetml/2006/main" count="612" uniqueCount="348">
  <si>
    <t>[$/ha]</t>
  </si>
  <si>
    <t>Valor de la producción/hectárea</t>
  </si>
  <si>
    <t>ENTIDAD FEDERATIVA</t>
  </si>
  <si>
    <t>Aguascalientes</t>
  </si>
  <si>
    <t>Baja California</t>
  </si>
  <si>
    <t>Baja California Sur</t>
  </si>
  <si>
    <t>Campeche</t>
  </si>
  <si>
    <t>Chiapas</t>
  </si>
  <si>
    <t>Chihuahua</t>
  </si>
  <si>
    <t>Ciudad de México</t>
  </si>
  <si>
    <t>Coahuila</t>
  </si>
  <si>
    <t>Colima</t>
  </si>
  <si>
    <t>Durango</t>
  </si>
  <si>
    <t>Edo. De México</t>
  </si>
  <si>
    <t>Guanajuato</t>
  </si>
  <si>
    <t>Guerrero</t>
  </si>
  <si>
    <t>Hidalgo</t>
  </si>
  <si>
    <t>Jalisco</t>
  </si>
  <si>
    <t>Michoacan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</si>
  <si>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</si>
  <si>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</si>
  <si>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</si>
  <si>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</si>
  <si>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</si>
  <si>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</si>
  <si>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</si>
  <si>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</si>
  <si>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</si>
  <si>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</si>
  <si>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</si>
  <si>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</si>
  <si>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</si>
  <si>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</si>
  <si>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</si>
  <si>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</si>
  <si>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1.    Valor de la producción agrícola por hectárea</t>
  </si>
  <si>
    <t>3.    Mecanismos de mitigación de riesgos</t>
  </si>
  <si>
    <t>2.4.1.3.</t>
  </si>
  <si>
    <t>Mecanismos de mitigación de riesgos</t>
  </si>
  <si>
    <t>Este subindicador mide la incidencia de los siguientes mecanismos de mitigación:</t>
  </si>
  <si>
    <t>·       Acceso a crédito o utilizado 6</t>
  </si>
  <si>
    <t>·       Acceso o uso de seguro</t>
  </si>
  <si>
    <t>·       Diversificación en finca (participación de un solo producto agrícola no superior al 66% en el valor total de la producción de la explotación)</t>
  </si>
  <si>
    <t>Sustainability criteria:</t>
  </si>
  <si>
    <t>Una explotación agrícola se considera resiliente si ha aprovechado o tiene los medios para acceder a los mecanismos de mitigación de riesgos de la siguiente manera:</t>
  </si>
  <si>
    <t>Criterio de sustentabilidad</t>
  </si>
  <si>
    <t>oct 2011-sep 2012</t>
  </si>
  <si>
    <t>oct 2013-sep 2014</t>
  </si>
  <si>
    <t>oct 2016-sep 2017</t>
  </si>
  <si>
    <t>oct 2018-sep 2019</t>
  </si>
  <si>
    <t>4.    Prevalencia de la degradación del suelo</t>
  </si>
  <si>
    <t>amenazas</t>
  </si>
  <si>
    <t>Erosión del suelo</t>
  </si>
  <si>
    <t>Reducción de la fertilidad del suelo</t>
  </si>
  <si>
    <t>Salinización de las tierras de regadío</t>
  </si>
  <si>
    <t>Anegamiento</t>
  </si>
  <si>
    <t>Otros - especificar</t>
  </si>
  <si>
    <t>Proporción del área agrícola de la finca afectada por la degradación del suelo.</t>
  </si>
  <si>
    <t>Degradación</t>
  </si>
  <si>
    <t>[%]</t>
  </si>
  <si>
    <t>5.    Variación en la disponibilidad de agua</t>
  </si>
  <si>
    <t>La sostenibilidad de la finca en relación con el uso del agua se evaluará de la siguiente manera:</t>
  </si>
  <si>
    <t>Distancia al percentil 90 de la distribución nacional:</t>
  </si>
  <si>
    <t>Verde (deseable): el valor del subindicador es ≥ 2/3 del percentil 90 correspondiente</t>
  </si>
  <si>
    <t>Amarillo (aceptable): el valor del subindicador es ≥ 1/3 y &lt; 2/3 del percentil 90 correspondiente</t>
  </si>
  <si>
    <t>Rojo (insostenible): el valor del subindicador es &lt; 1/3 del percentil 90 correspondiente</t>
  </si>
  <si>
    <t>2.   Ingreso agrícola neto:</t>
  </si>
  <si>
    <t>Para que una finca sea rentable, el ingreso neto de la finca debe estar por encima de cero.</t>
  </si>
  <si>
    <t>Verde (deseable): por encima de cero durante los últimos 3 años consecutivos</t>
  </si>
  <si>
    <t>Amarillo (aceptable): por encima de cero durante al menos 1 de los últimos 3 años consecutivos</t>
  </si>
  <si>
    <t>Rojo (insostenible): bajo cero durante los últimos 3 años consecutivos</t>
  </si>
  <si>
    <t>INEGI. Encuesta Nacional de Ingresos y Gastos de los Hogares. ENIGH 2016. Tabulados básicos. 2021.</t>
  </si>
  <si>
    <t>INEGI. Encuesta Nacional de Ingresos y Gastos de los Hogares. ENIGH 2018. Tabulados básicos. 2021.</t>
  </si>
  <si>
    <t>INEGI. Encuesta Nacional de Ingresos y Gastos de los Hogares. ENIGH 2020. Tabulados básicos. 2022.</t>
  </si>
  <si>
    <t>INGRESOS</t>
  </si>
  <si>
    <t>GASTOS</t>
  </si>
  <si>
    <t>Ingresos/gastos</t>
  </si>
  <si>
    <t>NACIONAL</t>
  </si>
  <si>
    <t>Amarillo (aceptable): Acceder o aprovechar al menos uno de los mecanismos de mitigación mencionados anteriormente.</t>
  </si>
  <si>
    <t>Rojo (insostenible): Sin acceso a los mecanismos de mitigación enumerados.</t>
  </si>
  <si>
    <t>Verde (deseable): Acceso o uso de al menos dos de los mecanismos de mitigación mencionados anteriormente.</t>
  </si>
  <si>
    <t>Nacional</t>
  </si>
  <si>
    <t>Verde (deseable): El área combinada afectada por cualquiera de las cuatro amenazas seleccionadas para la salud del suelo es insignificante (menos del 10 % del área agrícola total de la finca).</t>
  </si>
  <si>
    <t>Amarillo (aceptable): El área combinada afectada por cualquiera de las cuatro amenazas seleccionadas para la salud del suelo está entre el 10 % y el 50 % del área agrícola total de la finca.</t>
  </si>
  <si>
    <t>Rojo (insostenible): El área combinada afectada por cualquiera de las cuatro amenazas seleccionadas para la salud del suelo está por encima del 50 % del área agrícola total de la finca.</t>
  </si>
  <si>
    <t>ENA</t>
  </si>
  <si>
    <t>con crédito</t>
  </si>
  <si>
    <t>con seguro</t>
  </si>
  <si>
    <t>Censo agropecuario y forestal 2022</t>
  </si>
  <si>
    <t>Con crédito obtenido</t>
  </si>
  <si>
    <t>solicitado y no obtenido</t>
  </si>
  <si>
    <t>Sin crédito solicitado</t>
  </si>
  <si>
    <t>#UP agropecuarias y forestales activas</t>
  </si>
  <si>
    <t>Con solicitud de crédito</t>
  </si>
  <si>
    <t>Con solicitud de seguro</t>
  </si>
  <si>
    <t>TOTAL</t>
  </si>
  <si>
    <t>Total</t>
  </si>
  <si>
    <t>Con obtención
 del crédito</t>
  </si>
  <si>
    <t>Con obtención
 del seguro</t>
  </si>
  <si>
    <t>ESTADOS UNIDOS MEXICANOS</t>
  </si>
  <si>
    <t>Coahuila de Zaragoza</t>
  </si>
  <si>
    <t>México</t>
  </si>
  <si>
    <t>Michoacán de Ocampo</t>
  </si>
  <si>
    <t>Veracruz de Ignacio de la Llave</t>
  </si>
  <si>
    <t>Datos de octubre de 2018 a septiembre de 2019</t>
  </si>
  <si>
    <t>Pérdida de fertilidad del suelo</t>
  </si>
  <si>
    <t>clima</t>
  </si>
  <si>
    <t>biológicos</t>
  </si>
  <si>
    <t>incendios</t>
  </si>
  <si>
    <t>Pérdida por cuestiones climáticas, plagas, enfermedades, etc.</t>
  </si>
  <si>
    <t>Datos de octubre 2011 a septiembre 2012</t>
  </si>
  <si>
    <t>Verde (deseable): La disponibilidad de agua se mantiene estable a lo largo de los años, para fincas que riegan cultivos en más del 10% del área agrícola de la finca. Resultado por defecto para fincas que riegan menos del 10% de su superficie agrícola.</t>
  </si>
  <si>
    <t>Amarillo (aceptable): utiliza agua para regar los cultivos en al menos el 10 % del área agrícola de la finca, no sabe si la disponibilidad de agua se mantiene estable a lo largo de los años o experimenta una reducción en la disponibilidad de agua a lo largo de los años, pero hay una organización que asigna el agua de manera efectiva entre usuarios.</t>
  </si>
  <si>
    <t>Rojo (insostenible): en todos los otros casos.</t>
  </si>
  <si>
    <t>Disponibilidad</t>
  </si>
  <si>
    <t>6.    Manejo de fertilizantes</t>
  </si>
  <si>
    <t>La sostenibilidad de la explotación en relación con el riesgo de contaminación por fertilizantes se evaluará de la siguiente manera:</t>
  </si>
  <si>
    <t>Amarillo (aceptable): La finca utiliza fertilizantes y toma al menos dos medidas de la lista anterior para mitigar los riesgos ambientales.</t>
  </si>
  <si>
    <t>Rojo (insostenible): La finca utiliza fertilizantes y toma menos de dos de las medidas específicas anteriores para mitigar los riesgos ambientales asociados con su uso.</t>
  </si>
  <si>
    <t>Verde (deseable): La finca toma medidas específicas para mitigar los riesgos ambientales (al menos cuatro de la lista anterior). Resultado predeterminado para fincas que no usan fertilizantes.</t>
  </si>
  <si>
    <t>Manejo de fertilizantes</t>
  </si>
  <si>
    <t>Datos de 2014</t>
  </si>
  <si>
    <t>Datos de octubre de 2016 a septiembre de 2017</t>
  </si>
  <si>
    <t xml:space="preserve">Cumplimiento de alguna norma oficial de sanidad vegetal </t>
  </si>
  <si>
    <t>Uso de fertilizantes químicos</t>
  </si>
  <si>
    <t>Uso de abonos naturales</t>
  </si>
  <si>
    <t>Realización de análisis del suelo</t>
  </si>
  <si>
    <t>Porcentaje de unidades de producción con agricultura a cielo abierto por tipo de tecnología agrícola empleada</t>
  </si>
  <si>
    <t>Fertilizantes químicos</t>
  </si>
  <si>
    <t>Biofertilizantes</t>
  </si>
  <si>
    <t>Abonos naturales</t>
  </si>
  <si>
    <t>Sensor de nutrición (Green Seeker)</t>
  </si>
  <si>
    <t>1.       Siga los protocolos según las instrucciones del servicio de extensión o de la tienda minorista o las regulaciones locales, sin exceder las dosis recomendadas</t>
  </si>
  <si>
    <t>2.       Usar fuentes orgánicas de nutrientes (incluidos estiércol o residuos de compostaje) solas o en combinación con fertilizantes sintéticos o minerales</t>
  </si>
  <si>
    <t xml:space="preserve">6.       Use muestras de suelo al menos cada 5 años para realizar cálculos de balance de nutrientes </t>
  </si>
  <si>
    <t>7.       Realice una gestión de nutrientes específica del sitio o agricultura de precisión10</t>
  </si>
  <si>
    <t>Sensor de coloración, verdor o nitrógeno</t>
  </si>
  <si>
    <t>Mejoradores de suelo</t>
  </si>
  <si>
    <t>7.    Manejo de plaguicidas</t>
  </si>
  <si>
    <t>La sostenibilidad de la finca en relación con los pesticidas se evaluará de la siguiente manera:</t>
  </si>
  <si>
    <t>Amarillo (aceptable): La finca usa solo pesticidas moderadamente o ligeramente peligrosos (OMS Clase II o III) y toma algunas medidas para mitigar los riesgos ambientales y de salud (al menos dos de cada una de las listas anteriores).</t>
  </si>
  <si>
    <t>Rojo (insostenible): La finca usa pesticidas altamente o extremadamente peligrosos (OMS Clase Ia o Ib), pesticidas ilegales15, o usa pesticidas moderadamente o ligeramente peligrosos sin tomar medidas específicas para mitigar los riesgos ambientales o de salud asociados con su uso (menos de dos de cada una de las listas anteriores ).</t>
  </si>
  <si>
    <t>Verde (deseable): La finca usa solo pesticidas moderadamente o ligeramente peligrosos (WHO Clase II o III). En este caso, se adhiere a las tres medidas relacionadas con la salud y al menos a cuatro de las medidas relacionadas con el medio ambiente. Resultado predeterminado para fincas que no usan pesticidas.</t>
  </si>
  <si>
    <t>Manejo de plaguicidas</t>
  </si>
  <si>
    <t>Límites de confianza</t>
  </si>
  <si>
    <t>Coeficiente de variación</t>
  </si>
  <si>
    <t>Inferior</t>
  </si>
  <si>
    <t>Superior</t>
  </si>
  <si>
    <t>Herbicidas</t>
  </si>
  <si>
    <t>Químicos</t>
  </si>
  <si>
    <t>Orgánicos</t>
  </si>
  <si>
    <t>Insecticidas</t>
  </si>
  <si>
    <t>Fungicidas</t>
  </si>
  <si>
    <t>Control biológico de plagas</t>
  </si>
  <si>
    <t>Rotación de cultivos</t>
  </si>
  <si>
    <t>El glifosato es un herbicida de amplio espectro no selectivo y sistémico: cualquier planta puede absorberlo a través de sus tejidos. El activo químico evita que la planta afectada produzca proteínas necesarias para su crecimiento, lo que la conduce finalmente a la muerte (1) (2).2</t>
  </si>
  <si>
    <t>Los plaguicidas sintéticos más comunes incluyen el clorpirifos, el malatión, el glifosato y el clorotalonil. También se utilizan plaguicidas naturales, como los aceites esenciales, los extractos de plantas y los microorganismos.</t>
  </si>
  <si>
    <t>Tipos de plaguicidas</t>
  </si>
  <si>
    <t>Alguicidas. Retrasan el crecimiento o impiden la aparición de algas.</t>
  </si>
  <si>
    <t>Antimicrobianos. Destruyen gérmenes y microbios vegetales, especialmente bacterias y virus.</t>
  </si>
  <si>
    <t>Desecantes. ...</t>
  </si>
  <si>
    <t>Defoliantes. ...</t>
  </si>
  <si>
    <t>Bombas contra insectos. ...</t>
  </si>
  <si>
    <t>Herbicidas. ...</t>
  </si>
  <si>
    <t xml:space="preserve"> Lista de posibles medidas:</t>
  </si>
  <si>
    <t>Salud:</t>
  </si>
  <si>
    <t>1.       Cumplimiento de las instrucciones de la etiqueta para el uso de pesticidas (incluido el uso de equipo de protección al aplicar pesticidas)</t>
  </si>
  <si>
    <t>2.       Mantenimiento y limpieza del equipo de protección después de su uso</t>
  </si>
  <si>
    <t>Ambiente:</t>
  </si>
  <si>
    <t>1.       Cumplimiento de las instrucciones de la etiqueta para la aplicación de pesticidas</t>
  </si>
  <si>
    <t>2.       Adopte cualquiera de estas buenas prácticas: ajuste el tiempo de siembra, aplique espaciamiento de cultivos, rotación de cultivos, cultivos mixtos o cultivos intercalados</t>
  </si>
  <si>
    <t>3.       Realizar control biológico de plagas o utilizar bioplaguicidas</t>
  </si>
  <si>
    <t>4.       Adoptar la rotación de pastos para suprimir la población de plagas del ganado</t>
  </si>
  <si>
    <t>5.       Eliminación sistemática de partes de plantas atacadas por plagas</t>
  </si>
  <si>
    <t>6.       Mantenimiento y limpieza del equipo de aspersión después de su uso</t>
  </si>
  <si>
    <t>7.       Use un pesticida no más de dos veces o mezclado en una temporada para evitar la resistencia a los pesticidas</t>
  </si>
  <si>
    <t>Clasificación recomendada por la OMS de los plaguicidas por el peligro que presentan y directrices para la clasificación 2019 (who.int)</t>
  </si>
  <si>
    <t>3.   Eliminación segura de residuos (cartones, botellas y bolsas)</t>
  </si>
  <si>
    <t>Clasificación recomendada por la OMS de los plaguicidas por el peligro que presentan y directrices para la clasificación 2019</t>
  </si>
  <si>
    <t xml:space="preserve">Clasificación recomendada por la OMS de los plaguicidas por el peligro que presentan y directrices para la clasificación de 2019 [WHO recommended </t>
  </si>
  <si>
    <t>classification of pesticides by hazard and guidelines to classification, 2019 edition]</t>
  </si>
  <si>
    <t>ISBN 978-92-4-001605-7 (versión electrónica)</t>
  </si>
  <si>
    <t>ISBN 978-92-4-001606-4 (versión impresa)</t>
  </si>
  <si>
    <t>8.    Uso de prácticas de apoyo a la agrobiodiversidad</t>
  </si>
  <si>
    <t>Verde (deseable): La explotación agrícola cumple al menos tres de los criterios anteriores.</t>
  </si>
  <si>
    <t>Amarillo (aceptable): La explotación agrícola cumple uno o dos de los criterios anteriores.</t>
  </si>
  <si>
    <t>Rojo (insostenible): La explotación agrícola no cumple ninguno de los criterios anteriores.</t>
  </si>
  <si>
    <t>La formulación detallada de los criterios para los 2 sistemas de puntuación se describe a continuación:</t>
  </si>
  <si>
    <t>A.</t>
  </si>
  <si>
    <t>Criterios para grupos de explotaciones con sistemas/esquemas de certificación orgánica:</t>
  </si>
  <si>
    <t>1. Deja al menos el 10% del área de espera para vegetación natural o diversa. Esto puede incluir pastos/pastizales naturales, mantenimiento de franjas de flores silvestres, montones de piedra y madera, árboles o setos, estanques naturales o humedales.</t>
  </si>
  <si>
    <t>2. La finca produce productos agrícolas que están certificados orgánicamente, o sus productos están en proceso de certificación.</t>
  </si>
  <si>
    <t>3. La granja no usa antimicrobianos médicamente importantes como promotores del crecimiento.</t>
  </si>
  <si>
    <t>4. Al menos dos de los siguientes contribuyen a la producción agrícola: 1) cultivos temporales, 2) pastos, 3) cultivos permanentes, 4) árboles en la granja, 5) ganado o productos animales, y 6) acuicultura.</t>
  </si>
  <si>
    <t>5. Practica la rotación de cultivos o cultivos/pastos que involucre al menos 2 cultivos o cultivos y pastos en al menos el 80% del área agrícola de la finca (excluyendo cultivos permanentes y pastos permanentes) durante un período de 3 años. En el caso de una rotación de 2 cultivos, los 2 cultivos deben ser de diferentes géneros de plantas, p. una gramínea más una leguminosa, o una gramínea más un tubérculo, etc.</t>
  </si>
  <si>
    <t>B.</t>
  </si>
  <si>
    <t>Criterios para grupos de explotaciones sin sistemas/esquemas de certificación orgánica:</t>
  </si>
  <si>
    <t>4. Practica la rotación de cultivos o cultivos/pastos que involucre al menos 2 cultivos o cultivos y pastos en al menos el 80% del área cultivada de la finca (excluyendo cultivos permanentes y pastos permanentes) durante un período de 3 años. En el caso de una rotación de 2 cultivos, los 2 cultivos deben ser de diferentes géneros de plantas, p. una gramínea más una leguminosa, o una gramínea más un tubérculo, etc.</t>
  </si>
  <si>
    <t>3. Al menos dos de los siguientes contribuyen a la producción agrícola: 1) cultivos temporales, 2) pastos, 3) cultivos permanentes, 4) árboles en la granja, 5) ganado o productos animales, y 6) acuicultura</t>
  </si>
  <si>
    <t>2. La granja no usa antimicrobianos médicamente importantes como promotores del crecimiento.</t>
  </si>
  <si>
    <t>5. El ganado incluye razas adaptadas localmente.</t>
  </si>
  <si>
    <t>Realización de labranza de conservación de suelos</t>
  </si>
  <si>
    <t>Labranza de conservación</t>
  </si>
  <si>
    <t>Agricultura orgánica certificada</t>
  </si>
  <si>
    <t>Certificado para agricultura orgánica</t>
  </si>
  <si>
    <t>Realización de control biológico de plagas</t>
  </si>
  <si>
    <t>6. El ganado incluye razas adaptadas localmente.</t>
  </si>
  <si>
    <t>máximo</t>
  </si>
  <si>
    <t>1/3&gt;</t>
  </si>
  <si>
    <r>
      <t>1/3</t>
    </r>
    <r>
      <rPr>
        <sz val="11"/>
        <color theme="1"/>
        <rFont val="Calibri"/>
        <family val="2"/>
      </rPr>
      <t>≤x&lt;2/3</t>
    </r>
  </si>
  <si>
    <t>2/3≤</t>
  </si>
  <si>
    <t>9.    Tasa de salario en la agricultura</t>
  </si>
  <si>
    <t>Tasa de salario en la agricultura</t>
  </si>
  <si>
    <t>Salario agrario/SM</t>
  </si>
  <si>
    <t>Estado de México</t>
  </si>
  <si>
    <t xml:space="preserve">Fuente: </t>
  </si>
  <si>
    <t>Trabajadores en Actividades Agrícolas: Salarios, diversidad, industrias e informalidad laboral | Data México (datamexico.org)</t>
  </si>
  <si>
    <t>SM salario mínimo</t>
  </si>
  <si>
    <r>
      <t xml:space="preserve">La fuerza laboral de Trabajadores en Actividades Agrícolas durante el cuarto trimestre de 2022 fue </t>
    </r>
    <r>
      <rPr>
        <b/>
        <sz val="11"/>
        <color rgb="FFC00000"/>
        <rFont val="Calibri"/>
        <family val="2"/>
        <scheme val="minor"/>
      </rPr>
      <t>3.13M personas</t>
    </r>
    <r>
      <rPr>
        <sz val="11"/>
        <color theme="1"/>
        <rFont val="Calibri"/>
        <family val="2"/>
        <scheme val="minor"/>
      </rPr>
      <t xml:space="preserve">, cuyo salario promedió los </t>
    </r>
    <r>
      <rPr>
        <b/>
        <sz val="11"/>
        <color rgb="FFC00000"/>
        <rFont val="Calibri"/>
        <family val="2"/>
        <scheme val="minor"/>
      </rPr>
      <t>$2.48k MX</t>
    </r>
    <r>
      <rPr>
        <sz val="11"/>
        <color theme="1"/>
        <rFont val="Calibri"/>
        <family val="2"/>
        <scheme val="minor"/>
      </rPr>
      <t xml:space="preserve"> trabajando alrededor de </t>
    </r>
    <r>
      <rPr>
        <b/>
        <sz val="11"/>
        <color rgb="FFC00000"/>
        <rFont val="Calibri"/>
        <family val="2"/>
        <scheme val="minor"/>
      </rPr>
      <t>38.3 horas a la semana</t>
    </r>
    <r>
      <rPr>
        <sz val="11"/>
        <color theme="1"/>
        <rFont val="Calibri"/>
        <family val="2"/>
        <scheme val="minor"/>
      </rPr>
      <t>.</t>
    </r>
  </si>
  <si>
    <t>La edad promedio de Trabajadores en Actividades Agrícolas fue de 48.8 años. La fuerza laboral se distribuyó en 88.3% hombres con un salario promedio de $2.48k MX y, 11.7% mujeres con salario promedio de $2.47k MX.</t>
  </si>
  <si>
    <t>Los mejores salarios promedio que recibieron Trabajadores en Actividades Agrícolas fueron en Coahuila de Zaragoza ($7.96k MX), Michoacán de Ocampo ($6.98k MX) y Sinaloa ($6.89k MX), mientras que la fuerza laboral fue mayor en Chiapas (464k), Guerrero (381k) y Veracruz de Ignacio de la Llave (342k).</t>
  </si>
  <si>
    <t>https://datamexico.org/api/data?Population+Classification=1&amp;Subgroup=611&amp;Quarter=20101,20224&amp;cube=inegi_enoe&amp;drilldowns=Subgroup,Quarter,State&amp;measures=Monthly+Wage&amp;parents=false&amp;sparse=false&amp;growth=Quarter,Monthly+Wage</t>
  </si>
  <si>
    <t>▷ SALARIO Mínimo en MÉXICO 2022. Mensual y diario</t>
  </si>
  <si>
    <t>11.        Garantizar los derechos de tenencia de la tierra</t>
  </si>
  <si>
    <t>10.        Escala de Experiencia de Inseguridad Alimentaria (FIES)</t>
  </si>
  <si>
    <t>FIES es una medida de la gravedad de la inseguridad alimentaria a nivel del hogar que se basa en las respuestas directas de sí o no de las personas a ocho preguntas sencillas sobre su acceso a una alimentación adecuada. Es una escala de medición estadística similar a otras escalas estadísticas ampliamente aceptadas diseñadas para medir rasgos no observables como aptitud/inteligencia, personalidad y una amplia gama de condiciones sociales, psicológicas y relacionadas con la salud.</t>
  </si>
  <si>
    <t>Organización de las Naciones Unidas para la Alimentación y la Agricultura: Situación de los precios de los alimentos, su impacto en los sistemas agroalimentarios de México | FAO en México | Organización de las Naciones Unidas para la Alimentación y la Agricultura</t>
  </si>
  <si>
    <t>33 millones de personas</t>
  </si>
  <si>
    <t>mientras que 47.1% reportó reducción en el gasto en alimentos.</t>
  </si>
  <si>
    <t>De acuerdo con el Índice Global de Seguridad Alimentaria (GFSI) 2022, México se ubica en el lugar 43 de un total de 113 naciones del mundo con un puntaje general de 69.1% en seguridad alimentaria. En Latinoamérica, México ocupa la sexta posición entre los 19 países evaluados en la región.</t>
  </si>
  <si>
    <t>El 23.5% de la población vive en pobreza alimentaria (CONEVAL, 2022).</t>
  </si>
  <si>
    <t>4.8 millones de personas</t>
  </si>
  <si>
    <t>Con base en datos de la Organización de las Naciones Unidas para la Alimentación y la Agricultura (FAO), refiere Salgado Nieto, aproximadamente 3.7 por ciento de la población mexicana vive inseguridad alimentaria severa, pero si se añade la disminución en la cantidad y calidad, la cifra aumenta a 26 por ciento. “Es decir, casi una cuarta parte de la población –33 millones de personas, en promedio– enfrenta algún nivel de inseguridad alimentaria por el aumento de precios en los víveres”.</t>
  </si>
  <si>
    <t>Inseguridad alimentaria: casi un cuarto de la población mexicana - UNAM Global</t>
  </si>
  <si>
    <t>Impacta a 60.8% de hogares inseguridad alimentaria (eleconomista.com.mx)</t>
  </si>
  <si>
    <t>EN INSEGURIDAD ALIMENTARIA</t>
  </si>
  <si>
    <t>EN SEGURIDAD ALIMENTARIA</t>
  </si>
  <si>
    <t>Fuente: ONU</t>
  </si>
  <si>
    <t>Fuente: El Economista</t>
  </si>
  <si>
    <t>titulada+ % parceladas con este derecho</t>
  </si>
  <si>
    <t>% parceladas y comunales + regularizada certificadas</t>
  </si>
  <si>
    <t>protegidas+ % parceladas con algún problema legal</t>
  </si>
  <si>
    <t>Criterio de sustentabilidad: Nivel en escala FIES</t>
  </si>
  <si>
    <t xml:space="preserve">	Verde (deseable): Inseguridad alimentaria leve </t>
  </si>
  <si>
    <t>Amarillo (aceptable): Inseguridad alimentaria moderada</t>
  </si>
  <si>
    <t xml:space="preserve">	Rojo (insostenible): Inseguridad alimentaria grave</t>
  </si>
  <si>
    <t>Niveles de acceso a la seguridda de la tierra</t>
  </si>
  <si>
    <t>Verde (deseable): tiene un documento formal con el nombre del titular/explotación, o tiene derecho a vender cualquier parcela de la explotación, o tiene derecho a legar cualquiera de las parcelas de la explotación</t>
  </si>
  <si>
    <t>Amarillo (aceptable): tiene un documento formal incluso si el nombre del titular/explotación no está en él</t>
  </si>
  <si>
    <t>Rojo (insostenible): ninguna respuesta positiva a ninguna de las 4 preguntas anteriores</t>
  </si>
  <si>
    <t>Ejido</t>
  </si>
  <si>
    <t>El ejido es un tipo de tierras en la legislación mexicana, asociado principalmente a la reforma agraria revolucionaria, que proyectó la ley agraria de 1915 como un terreno colectivo, indiviso y sin posibilidad de venderse o heredarse. A lo largo del siglo XX, su legislación sufrió diversos cambios, de acuerdo con los proyectos económicos de los gobiernos en turno.</t>
  </si>
  <si>
    <t>tierras reguladas</t>
  </si>
  <si>
    <t>Ejidos</t>
  </si>
  <si>
    <t>Sujetos Agrarios de núcleos agrarios certificados</t>
  </si>
  <si>
    <t>Comunidades</t>
  </si>
  <si>
    <t>Sujetos Agrarios de núcleos agrarios no certificados</t>
  </si>
  <si>
    <t xml:space="preserve">Total de núcleos agrarios </t>
  </si>
  <si>
    <t xml:space="preserve"> </t>
  </si>
  <si>
    <t>fuente: https://www.gob.mx/ran/acciones-y-programas/regularizacion-y-registro-de-actos-juridicos-agrarios-rraja</t>
  </si>
  <si>
    <t>https://www.gob.mx/ran/acciones-y-programas/regularizacion-y-registro-de-actos-juridicos-agrarios-rraja</t>
  </si>
  <si>
    <t>Programa de Regularización y Registro de Actos Jurídicos Agrarios RRAJA | Registro Agrario Nacional | Gobierno | gob.mx (www.gob.mx)</t>
  </si>
  <si>
    <t>... las tierras parceladas son aquellas que han sido delimitadas por la asamblea con el objeto de constituir una porción terrenal de aprovechamiento individual, y respecto de las cuales los ejidatarios en términos de ley ejercen directamente sus derechos agrarios de aprovechamiento, uso y usufructo.</t>
  </si>
  <si>
    <t>Reference period: last calendar year</t>
  </si>
  <si>
    <t>11.1 Tipo de documento formal para cualquiera de las tierras agrícolas del titular/explotación que posee (alternativamente, 'poseer, usar, ocupar) emitido por el Registro de la Propiedad/Agencia Catastraly</t>
  </si>
  <si>
    <t>Título de propiedad</t>
  </si>
  <si>
    <t>Certificado de tenencia consuetudinaria</t>
  </si>
  <si>
    <t>Cédula de habitabilidad</t>
  </si>
  <si>
    <t>Testamento registrado o certificado registrado de adquisiciones hereditarias</t>
  </si>
  <si>
    <t>Certificado registrado de arrendamiento perpetuo / largo plazo</t>
  </si>
  <si>
    <t>Contrato de alquiler registrado</t>
  </si>
  <si>
    <t>Nombre de cualquier miembro de la explotación que figure como propietario o titular del derecho de uso en alguno de los documentos legalmente reconocidos</t>
  </si>
  <si>
    <t>El derecho del titular/explotación a vender cualquier parte de la parcela de la explotación</t>
  </si>
  <si>
    <t>El derecho del titular/explotación a legar cualquier parte de la parcela de la explotación</t>
  </si>
  <si>
    <t>Del chatGPT</t>
  </si>
  <si>
    <t>Las tierras comunales en México, también conocidas como "ejidos", son un tipo de arreglo de propiedad colectiva de la tierra que tiene raíces históricas en el movimiento de reforma agraria mexicano. El concepto de tierras comunales surgió a principios del siglo XX como respuesta a problemas de concentración de la tierra y distribución desigual de los recursos.</t>
  </si>
  <si>
    <t>Las tierras comunales suelen ser propiedad y gestión colectiva de una comunidad local o ejido, que es una entidad legalmente reconocida. Estas tierras suelen estar ubicadas en áreas rurales y pueden variar en tamaño, desde unas pocas hectáreas hasta miles de hectáreas.</t>
  </si>
  <si>
    <t>La propiedad de las tierras comunales recae en el ejido como un todo y no en miembros individuales. Esta propiedad colectiva tiene como objetivo promover el acceso equitativo a la tierra y los recursos y evitar la concentración de la tierra en manos de unos pocos individuos o entidades.</t>
  </si>
  <si>
    <t>El sistema ejidal en México otorga a los ejidatarios ciertos derechos y responsabilidades relacionados con el uso, manejo y asignación de las tierras comunales. Estos derechos pueden incluir la capacidad de cultivar, construir casas, pastar ganado y cosechar recursos naturales en las tierras comunales.</t>
  </si>
  <si>
    <t>Los ejidos están gobernados por una asamblea general, que consiste de todos los miembros adultos de la comunidad. Las decisiones sobre el uso y manejo de las tierras comunales se toman a través de un proceso participativo y democrático, que a menudo involucra asambleas y consultas.</t>
  </si>
  <si>
    <t>Si bien el sistema ejidal ha sido un mecanismo importante para el acceso a la tierra y el desarrollo rural en México, también ha enfrentado desafíos. Cuestiones como la falta de títulos de propiedad claros, el acceso limitado al crédito y al apoyo técnico, y los conflictos por los derechos sobre la tierra han sido problemas persistentes que han afectado la productividad y la sostenibilidad de las tierras comunales.</t>
  </si>
  <si>
    <t>En los últimos años, México ha emprendido reformas al sistema ejidal, con el objetivo de modernizar y fortalecer la capacidad de las comunidades rurales para administrar sus tierras de manera efectiva. Estas reformas incluyen la introducción de mecanismos para la titulación de tierras, facilitando las transacciones de tierras y promoviendo prácticas sostenibles de uso de la tierra.</t>
  </si>
  <si>
    <t>En general, las tierras comunales en México representan una forma única de propiedad colectiva de la tierra que busca abordar las desigualdades históricas y promover el manejo comunitario de los recursos naturales.</t>
  </si>
  <si>
    <t>En México, las parcelas se refieren a parcelas individuales o parcelas de terreno que son de propiedad privada de personas físicas o jurídicas. A diferencia de las tierras comunales (ejidos), que son de propiedad y gestión colectiva, las parcelas se caracterizan por derechos de propiedad individuales.</t>
  </si>
  <si>
    <t>Las parcelas en México pueden variar en tamaño y ubicación, desde pequeños lotes urbanos hasta grandes propiedades rurales. Se pueden utilizar para diversos fines, incluidas actividades residenciales, comerciales, agrícolas o industriales, según las normas de zonificación y las restricciones de uso del suelo impuestas por las autoridades pertinentes.</t>
  </si>
  <si>
    <t>La propiedad de las parcelas se establece mediante procesos legales, incluidos la titulación y el registro de tierras. Estos procesos involucran la emisión de un título o escritura de propiedad que le otorga al propietario derechos exclusivos para usar, poseer, transferir y desarrollar la tierra dentro de los límites de las leyes y reglamentos aplicables.</t>
  </si>
  <si>
    <t>Los propietarios de parcelas en México tienen la libertad de usar y administrar sus propiedades de acuerdo con sus necesidades e intereses, sujeto al cumplimiento de las leyes y reglamentos pertinentes. Pueden construir estructuras, dedicarse a la agricultura u otras actividades económicas y tomar decisiones sobre el uso y desarrollo de la tierra.</t>
  </si>
  <si>
    <t>Las parcelas en México suelen estar sujetas a impuestos sobre la propiedad y otras obligaciones, como el cumplimiento de las normas de zonificación, los códigos de construcción y los requisitos ambientales. Los propietarios son responsables de mantener y administrar sus propiedades, incluido el cumplimiento de las obligaciones legales asociadas con la propiedad de la tierra.</t>
  </si>
  <si>
    <t>Es importante tener en cuenta que la propiedad de la tierra en México puede ser compleja y puede haber variaciones y regulaciones específicas a nivel local, estatal o federal. Es recomendable consultar a expertos legales o autoridades pertinentes para obtener información precisa y actualizada sobre las parcelas y los derechos de propiedad de la tierra en regiones específicas de México.</t>
  </si>
  <si>
    <t>Otro</t>
  </si>
  <si>
    <t>Porcentajes según el caso (ODS 2.4.1.11)</t>
  </si>
  <si>
    <t>Titulada</t>
  </si>
  <si>
    <t>Comunal</t>
  </si>
  <si>
    <t>Parcelada</t>
  </si>
  <si>
    <t>Regularizada  certificada con crédito obtenido</t>
  </si>
  <si>
    <t>Regularizada  certificada sin documento probatorio de tenencia de la tierra</t>
  </si>
  <si>
    <t>Regularizada  certificada sin crédito obtenido por otra razón</t>
  </si>
  <si>
    <t xml:space="preserve">Regularizada certificada sin solicitud de crédito </t>
  </si>
  <si>
    <t>Regularizada  certificada sin acceso a crédito</t>
  </si>
  <si>
    <t>Protegidas</t>
  </si>
  <si>
    <t>No certificadas</t>
  </si>
  <si>
    <t>No regularizadas</t>
  </si>
  <si>
    <t>Regularizada certificada protegida</t>
  </si>
  <si>
    <t xml:space="preserve">Regularizada  no certificada </t>
  </si>
  <si>
    <t xml:space="preserve">No regularizada </t>
  </si>
  <si>
    <t>Obtenido</t>
  </si>
  <si>
    <t>Regulada certificada con crédito obtenido</t>
  </si>
  <si>
    <t>Caso núcleo agrario</t>
  </si>
  <si>
    <t xml:space="preserve">Con solicitud de crédito </t>
  </si>
  <si>
    <t>No obtenido</t>
  </si>
  <si>
    <t>No obtenido por falta de documento probatorio de tenencia de la tierra</t>
  </si>
  <si>
    <t>Regulada certificada sin documento probatorio de tenencia de la tierra</t>
  </si>
  <si>
    <t xml:space="preserve">Con acceso a crédito </t>
  </si>
  <si>
    <t>No obtenido por otra razón</t>
  </si>
  <si>
    <t>Regulada certificada sin crédito obtenido por otra razón</t>
  </si>
  <si>
    <t>Sujetos agrarios de núcleos agrícolas certificados</t>
  </si>
  <si>
    <t>Sin solicitud de crédito</t>
  </si>
  <si>
    <t>Regulada certificada sin solicitud de crédito</t>
  </si>
  <si>
    <t>Certificadas</t>
  </si>
  <si>
    <t xml:space="preserve">Sin acceso a crédito </t>
  </si>
  <si>
    <t xml:space="preserve">Regulada certificada sin acceso a crédito </t>
  </si>
  <si>
    <t>Sujetos agrarios de núcleos agrícolas no certificados</t>
  </si>
  <si>
    <t>Regulada certificada protegida</t>
  </si>
  <si>
    <t>Regularizadas</t>
  </si>
  <si>
    <t>Tierra continental</t>
  </si>
  <si>
    <t xml:space="preserve">Regulada no certificada </t>
  </si>
  <si>
    <t>Tierra islas</t>
  </si>
  <si>
    <t>No regulada</t>
  </si>
  <si>
    <t>Censo agropecuario 2022</t>
  </si>
  <si>
    <t>#UP =</t>
  </si>
  <si>
    <t>Con crédito solicitado</t>
  </si>
  <si>
    <t>ÚLTIMA MEDICIÓN</t>
  </si>
  <si>
    <t>X</t>
  </si>
  <si>
    <t>2021 SIAP, ENA</t>
  </si>
  <si>
    <t>2.    Ingreso agrícola neto</t>
  </si>
  <si>
    <t>2016,2018,2020 ENIGH</t>
  </si>
  <si>
    <t>x</t>
  </si>
  <si>
    <t>2018 SIAP, ENA</t>
  </si>
  <si>
    <t>2018 ENA, ENA</t>
  </si>
  <si>
    <t>2022 GOB, ENA</t>
  </si>
  <si>
    <t>10.  Escala de Experiencia de Inseguridad Alimentaria (FIES)</t>
  </si>
  <si>
    <t>2022 CONEVAL, GOB, EL ECONOMISTA</t>
  </si>
  <si>
    <t>11.  Garantizar los derechos de tenencia de la tierra</t>
  </si>
  <si>
    <t>2019, 2022 ENA, GOB, Censo agropecuario y forestal 2022, Programa de Regularización y Registro de Actos Jurídicos Agrarios RRAJA, Catastro</t>
  </si>
  <si>
    <t xml:space="preserve">2022 Censo agropecuario y forestal </t>
  </si>
  <si>
    <t>Subindicador</t>
  </si>
  <si>
    <t>ODS 2.4.1.</t>
  </si>
  <si>
    <t>Ejemlo de árbol de decisión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</si>
</sst>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 ###\ ##0.00"/>
    <numFmt numFmtId="167" formatCode="0.0%"/>
    <numFmt numFmtId="168" formatCode="0.0000%"/>
    <numFmt numFmtId="169" formatCode="0.00000%"/>
    <numFmt numFmtId="170" formatCode="#,##0.0"/>
  </numFmts>
  <fonts count="5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4"/>
      <color theme="1"/>
      <name val="Calibri"/>
      <family val="2"/>
      <scheme val="minor"/>
    </font>
    <font>
      <b/>
      <sz val="12"/>
      <color theme="1"/>
      <name val="Calibri"/>
      <family val="2"/>
      <scheme val="minor"/>
    </font>
    <font>
      <sz val="11"/>
      <color rgb="FFFFC000"/>
      <name val="Calibri"/>
      <family val="2"/>
      <scheme val="minor"/>
    </font>
    <font>
      <b/>
      <sz val="11"/>
      <color rgb="FF00B050"/>
      <name val="Calibri"/>
      <family val="2"/>
      <scheme val="minor"/>
    </font>
    <font>
      <b/>
      <sz val="11"/>
      <color rgb="FFFFC000"/>
      <name val="Calibri"/>
      <family val="2"/>
      <scheme val="minor"/>
    </font>
    <font>
      <b/>
      <sz val="11"/>
      <color rgb="FFFF0000"/>
      <name val="Calibri"/>
      <family val="2"/>
      <scheme val="minor"/>
    </font>
    <font>
      <sz val="11"/>
      <name val="Calibri"/>
      <family val="2"/>
      <scheme val="minor"/>
    </font>
    <font>
      <b/>
      <sz val="11"/>
      <color rgb="FF0070C0"/>
      <name val="Calibri"/>
      <family val="2"/>
      <scheme val="minor"/>
    </font>
    <font>
      <b/>
      <sz val="11"/>
      <color rgb="FF00AF50"/>
      <name val="Calibri"/>
      <family val="2"/>
      <scheme val="minor"/>
    </font>
    <font>
      <b/>
      <sz val="11"/>
      <color rgb="FFCC9B00"/>
      <name val="Calibri"/>
      <family val="2"/>
      <scheme val="minor"/>
    </font>
    <font>
      <b/>
      <sz val="10"/>
      <name val="Arial"/>
      <family val="2"/>
    </font>
    <font>
      <sz val="10"/>
      <color theme="1"/>
      <name val="Arial"/>
      <family val="2"/>
    </font>
    <font>
      <b/>
      <sz val="10"/>
      <color theme="1"/>
      <name val="Arial"/>
      <family val="2"/>
    </font>
    <font>
      <sz val="10"/>
      <color rgb="FF000080"/>
      <name val="Arial"/>
      <family val="2"/>
    </font>
    <font>
      <b/>
      <sz val="11"/>
      <color theme="9" tint="-0.499984740745262"/>
      <name val="Calibri"/>
      <family val="2"/>
      <scheme val="minor"/>
    </font>
    <font>
      <sz val="10"/>
      <name val="MS Sans Serif"/>
      <family val="2"/>
    </font>
    <font>
      <b/>
      <sz val="8"/>
      <name val="Arial"/>
      <family val="2"/>
    </font>
    <font>
      <b/>
      <sz val="8"/>
      <color theme="1"/>
      <name val="Arial"/>
      <family val="2"/>
    </font>
    <font>
      <sz val="8"/>
      <name val="Arial"/>
      <family val="2"/>
    </font>
    <font>
      <sz val="8"/>
      <color theme="1"/>
      <name val="Arial"/>
      <family val="2"/>
    </font>
    <font>
      <b/>
      <sz val="11"/>
      <name val="Calibri"/>
      <family val="2"/>
      <scheme val="minor"/>
    </font>
    <font>
      <b/>
      <sz val="14"/>
      <color theme="1"/>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
      <sz val="11"/>
      <color theme="9" tint="-0.249977111117893"/>
      <name val="Calibri"/>
      <family val="2"/>
      <scheme val="minor"/>
    </font>
    <font>
      <sz val="11"/>
      <color theme="1"/>
      <name val="Calibri"/>
      <family val="2"/>
    </font>
    <font>
      <sz val="12"/>
      <color theme="1"/>
      <name val="Calibri"/>
      <family val="2"/>
      <scheme val="minor"/>
    </font>
    <font>
      <b/>
      <sz val="12"/>
      <color rgb="FFFF0000"/>
      <name val="Calibri"/>
      <family val="2"/>
      <scheme val="minor"/>
    </font>
    <font>
      <sz val="12"/>
      <color rgb="FFFF0000"/>
      <name val="Calibri"/>
      <family val="2"/>
      <scheme val="minor"/>
    </font>
    <font>
      <sz val="12"/>
      <color theme="9" tint="-0.249977111117893"/>
      <name val="Calibri"/>
      <family val="2"/>
      <scheme val="minor"/>
    </font>
    <font>
      <b/>
      <sz val="11"/>
      <color rgb="FFC00000"/>
      <name val="Calibri"/>
      <family val="2"/>
      <scheme val="minor"/>
    </font>
    <font>
      <sz val="10"/>
      <color rgb="FF202124"/>
      <name val="Arial"/>
      <family val="2"/>
    </font>
    <font>
      <b/>
      <sz val="11"/>
      <color theme="9" tint="-0.249977111117893"/>
      <name val="Calibri"/>
      <family val="2"/>
      <scheme val="minor"/>
    </font>
    <font>
      <b/>
      <sz val="12"/>
      <color theme="1"/>
      <name val="Times New Roman"/>
      <family val="1"/>
    </font>
    <font>
      <b/>
      <sz val="11"/>
      <color theme="1"/>
      <name val="Times New Roman"/>
      <family val="1"/>
    </font>
    <font>
      <b/>
      <sz val="11"/>
      <color theme="5" tint="-0.249977111117893"/>
      <name val="Times New Roman"/>
      <family val="1"/>
    </font>
    <font>
      <b/>
      <sz val="12"/>
      <color rgb="FF7030A0"/>
      <name val="Times New Roman"/>
      <family val="1"/>
    </font>
    <font>
      <b/>
      <sz val="11"/>
      <color rgb="FF7030A0"/>
      <name val="Times New Roman"/>
      <family val="1"/>
    </font>
    <font>
      <sz val="11"/>
      <color theme="1"/>
      <name val="Times New Roman"/>
      <family val="1"/>
    </font>
    <font>
      <b/>
      <sz val="14"/>
      <color rgb="FF7030A0"/>
      <name val="Times New Roman"/>
      <family val="1"/>
    </font>
    <font>
      <sz val="12"/>
      <color theme="1"/>
      <name val="Times New Roman"/>
      <family val="1"/>
    </font>
    <font>
      <sz val="12"/>
      <color rgb="FF7030A0"/>
      <name val="Times New Roman"/>
      <family val="1"/>
    </font>
    <font>
      <b/>
      <sz val="11"/>
      <color rgb="FF7030A0"/>
      <name val="Calibri"/>
      <family val="2"/>
      <scheme val="minor"/>
    </font>
    <font>
      <b/>
      <sz val="12"/>
      <color rgb="FF0070C0"/>
      <name val="Times New Roman"/>
      <family val="1"/>
    </font>
    <font>
      <b/>
      <sz val="16"/>
      <color theme="1"/>
      <name val="Calibri"/>
      <family val="2"/>
      <scheme val="minor"/>
    </font>
    <font>
      <sz val="11"/>
      <color rgb="FF233E5F"/>
      <name val="Calibri"/>
      <family val="2"/>
      <scheme val="minor"/>
    </font>
  </fonts>
  <fills count="27">
    <fill>
      <patternFill patternType="none"/>
    </fill>
    <fill>
      <patternFill patternType="gray125"/>
    </fill>
    <fill>
      <patternFill patternType="solid">
        <fgColor theme="4" tint="0.79998168889431442"/>
        <bgColor indexed="65"/>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6"/>
        <bgColor indexed="64"/>
      </patternFill>
    </fill>
    <fill>
      <patternFill patternType="solid">
        <fgColor rgb="FFFFEA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B9FFA0"/>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bgColor indexed="64"/>
      </patternFill>
    </fill>
    <fill>
      <patternFill patternType="solid">
        <fgColor rgb="FFB9DCDC"/>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s>
  <cellStyleXfs count="7">
    <xf numFmtId="0" fontId="0" fillId="0" borderId="0"/>
    <xf numFmtId="0" fontId="1" fillId="2" borderId="0" applyNumberFormat="0" applyBorder="0" applyAlignment="0" applyProtection="0"/>
    <xf numFmtId="9" fontId="1" fillId="0" borderId="0" applyFont="0" applyFill="0" applyBorder="0" applyAlignment="0" applyProtection="0"/>
    <xf numFmtId="0" fontId="1" fillId="2" borderId="0" applyNumberFormat="0" applyBorder="0" applyAlignment="0" applyProtection="0"/>
    <xf numFmtId="0" fontId="21" fillId="0" borderId="0"/>
    <xf numFmtId="0" fontId="30" fillId="0" borderId="0" applyNumberFormat="0" applyFill="0" applyBorder="0" applyAlignment="0" applyProtection="0"/>
    <xf numFmtId="0" fontId="33" fillId="0" borderId="0"/>
  </cellStyleXfs>
  <cellXfs count="421">
    <xf numFmtId="0" fontId="0" fillId="0" borderId="0" xfId="0"/>
    <xf numFmtId="0" fontId="0" fillId="0" borderId="0" xfId="0" applyAlignment="1">
      <alignment horizontal="center"/>
    </xf>
    <xf numFmtId="164" fontId="0" fillId="3" borderId="0" xfId="0" applyNumberFormat="1" applyFill="1"/>
    <xf numFmtId="164" fontId="0" fillId="4" borderId="0" xfId="0" applyNumberFormat="1" applyFill="1"/>
    <xf numFmtId="164" fontId="4" fillId="5" borderId="0" xfId="0" applyNumberFormat="1" applyFont="1" applyFill="1"/>
    <xf numFmtId="0" fontId="6" fillId="0" borderId="0" xfId="0" applyFont="1"/>
    <xf numFmtId="0" fontId="7" fillId="0" borderId="0" xfId="0" applyFont="1" applyAlignment="1">
      <alignment vertical="center"/>
    </xf>
    <xf numFmtId="0" fontId="0" fillId="0" borderId="0" xfId="0" applyAlignment="1">
      <alignment vertical="center"/>
    </xf>
    <xf numFmtId="0" fontId="9" fillId="0" borderId="0" xfId="0" applyFont="1"/>
    <xf numFmtId="0" fontId="10" fillId="0" borderId="0" xfId="0" applyFont="1"/>
    <xf numFmtId="0" fontId="11" fillId="0" borderId="0" xfId="0" applyFont="1"/>
    <xf numFmtId="0" fontId="3" fillId="0" borderId="1" xfId="0" applyFont="1" applyBorder="1"/>
    <xf numFmtId="0" fontId="3" fillId="0" borderId="2" xfId="0" applyFont="1" applyBorder="1"/>
    <xf numFmtId="0" fontId="0" fillId="3" borderId="4" xfId="0" applyFill="1" applyBorder="1" applyAlignment="1">
      <alignment horizontal="center"/>
    </xf>
    <xf numFmtId="0" fontId="0" fillId="3" borderId="0" xfId="0" applyFill="1" applyAlignment="1">
      <alignment horizontal="center"/>
    </xf>
    <xf numFmtId="2" fontId="12" fillId="4" borderId="4" xfId="0" applyNumberFormat="1" applyFont="1" applyFill="1" applyBorder="1" applyAlignment="1">
      <alignment horizontal="center"/>
    </xf>
    <xf numFmtId="2" fontId="4" fillId="5" borderId="6" xfId="0" applyNumberFormat="1" applyFont="1" applyFill="1" applyBorder="1" applyAlignment="1">
      <alignment horizontal="center"/>
    </xf>
    <xf numFmtId="2" fontId="4" fillId="5" borderId="7" xfId="0" applyNumberFormat="1" applyFont="1" applyFill="1" applyBorder="1" applyAlignment="1">
      <alignment horizontal="center"/>
    </xf>
    <xf numFmtId="0" fontId="13" fillId="0" borderId="0" xfId="0" applyFont="1"/>
    <xf numFmtId="0" fontId="0" fillId="6" borderId="1" xfId="0" applyFill="1" applyBorder="1"/>
    <xf numFmtId="0" fontId="0" fillId="6" borderId="2" xfId="0" applyFill="1" applyBorder="1"/>
    <xf numFmtId="0" fontId="0" fillId="6" borderId="3" xfId="0" applyFill="1" applyBorder="1"/>
    <xf numFmtId="0" fontId="0" fillId="6" borderId="4" xfId="0" applyFill="1" applyBorder="1"/>
    <xf numFmtId="0" fontId="0" fillId="6" borderId="0" xfId="0" applyFill="1"/>
    <xf numFmtId="0" fontId="0" fillId="6" borderId="5" xfId="0" applyFill="1" applyBorder="1"/>
    <xf numFmtId="0" fontId="0" fillId="6" borderId="6" xfId="0" applyFill="1" applyBorder="1"/>
    <xf numFmtId="0" fontId="0" fillId="6" borderId="7" xfId="0" applyFill="1" applyBorder="1"/>
    <xf numFmtId="0" fontId="0" fillId="6" borderId="8" xfId="0" applyFill="1" applyBorder="1"/>
    <xf numFmtId="0" fontId="7" fillId="0" borderId="0" xfId="0" applyFont="1" applyAlignment="1">
      <alignment horizontal="left" vertical="center" indent="1"/>
    </xf>
    <xf numFmtId="0" fontId="0" fillId="0" borderId="0" xfId="0" applyAlignment="1">
      <alignment horizontal="left" vertical="center" indent="1"/>
    </xf>
    <xf numFmtId="0" fontId="18" fillId="0" borderId="0" xfId="0" applyFont="1" applyAlignment="1">
      <alignment horizontal="center"/>
    </xf>
    <xf numFmtId="0" fontId="16" fillId="6" borderId="0" xfId="1" applyFont="1" applyFill="1" applyBorder="1" applyAlignment="1">
      <alignment horizontal="center"/>
    </xf>
    <xf numFmtId="0" fontId="3" fillId="0" borderId="0" xfId="0" applyFont="1"/>
    <xf numFmtId="0" fontId="6" fillId="6" borderId="0" xfId="0" applyFont="1" applyFill="1"/>
    <xf numFmtId="0" fontId="5" fillId="6" borderId="0" xfId="0" applyFont="1" applyFill="1"/>
    <xf numFmtId="0" fontId="0" fillId="6" borderId="0" xfId="0" applyFill="1" applyAlignment="1">
      <alignment horizontal="center"/>
    </xf>
    <xf numFmtId="0" fontId="20" fillId="0" borderId="0" xfId="0" applyFont="1"/>
    <xf numFmtId="0" fontId="8" fillId="0" borderId="0" xfId="0" applyFont="1"/>
    <xf numFmtId="0" fontId="2" fillId="0" borderId="0" xfId="0" applyFont="1"/>
    <xf numFmtId="0" fontId="0" fillId="3" borderId="9" xfId="0" applyFill="1" applyBorder="1" applyAlignment="1">
      <alignment horizontal="left" vertical="top" wrapText="1"/>
    </xf>
    <xf numFmtId="0" fontId="0" fillId="7" borderId="9" xfId="0" applyFill="1" applyBorder="1" applyAlignment="1">
      <alignment horizontal="left" vertical="top" wrapText="1"/>
    </xf>
    <xf numFmtId="0" fontId="19" fillId="8" borderId="9" xfId="0" applyFont="1" applyFill="1" applyBorder="1" applyAlignment="1">
      <alignment horizontal="left" vertical="top" wrapText="1"/>
    </xf>
    <xf numFmtId="0" fontId="0" fillId="0" borderId="9" xfId="0" applyBorder="1"/>
    <xf numFmtId="0" fontId="9" fillId="6" borderId="0" xfId="0" applyFont="1" applyFill="1"/>
    <xf numFmtId="0" fontId="14" fillId="0" borderId="0" xfId="0" applyFont="1" applyAlignment="1">
      <alignment horizontal="left" vertical="center" indent="5"/>
    </xf>
    <xf numFmtId="0" fontId="10" fillId="0" borderId="0" xfId="0" applyFont="1" applyAlignment="1">
      <alignment horizontal="left" vertical="center" indent="5"/>
    </xf>
    <xf numFmtId="0" fontId="11" fillId="0" borderId="0" xfId="0" applyFont="1" applyAlignment="1">
      <alignment horizontal="left" vertical="center" indent="5"/>
    </xf>
    <xf numFmtId="0" fontId="14" fillId="0" borderId="0" xfId="0" applyFont="1" applyAlignment="1">
      <alignment horizontal="left" vertical="center" indent="6"/>
    </xf>
    <xf numFmtId="0" fontId="15" fillId="0" borderId="0" xfId="0" applyFont="1" applyAlignment="1">
      <alignment horizontal="left" vertical="center" indent="6"/>
    </xf>
    <xf numFmtId="0" fontId="11" fillId="0" borderId="0" xfId="0" applyFont="1" applyAlignment="1">
      <alignment horizontal="left" vertical="center" indent="6"/>
    </xf>
    <xf numFmtId="0" fontId="3" fillId="6" borderId="4" xfId="0" applyFont="1" applyFill="1" applyBorder="1"/>
    <xf numFmtId="0" fontId="3" fillId="6" borderId="0" xfId="0" applyFont="1" applyFill="1"/>
    <xf numFmtId="0" fontId="3" fillId="6" borderId="5" xfId="0" applyFont="1" applyFill="1" applyBorder="1"/>
    <xf numFmtId="0" fontId="3" fillId="6" borderId="10" xfId="0" applyFont="1" applyFill="1" applyBorder="1"/>
    <xf numFmtId="0" fontId="3" fillId="6" borderId="11" xfId="0" applyFont="1" applyFill="1" applyBorder="1"/>
    <xf numFmtId="0" fontId="0" fillId="6" borderId="12" xfId="0" applyFill="1" applyBorder="1"/>
    <xf numFmtId="2" fontId="0" fillId="3" borderId="4" xfId="0" applyNumberFormat="1" applyFill="1" applyBorder="1"/>
    <xf numFmtId="2" fontId="0" fillId="3" borderId="0" xfId="0" applyNumberFormat="1" applyFill="1"/>
    <xf numFmtId="2" fontId="0" fillId="3" borderId="5" xfId="0" applyNumberFormat="1" applyFill="1" applyBorder="1"/>
    <xf numFmtId="2" fontId="0" fillId="4" borderId="4" xfId="0" applyNumberFormat="1" applyFill="1" applyBorder="1"/>
    <xf numFmtId="2" fontId="0" fillId="4" borderId="5" xfId="0" applyNumberFormat="1" applyFill="1" applyBorder="1"/>
    <xf numFmtId="2" fontId="0" fillId="5" borderId="6" xfId="0" applyNumberFormat="1" applyFill="1" applyBorder="1"/>
    <xf numFmtId="2" fontId="0" fillId="5" borderId="7" xfId="0" applyNumberFormat="1" applyFill="1" applyBorder="1"/>
    <xf numFmtId="2" fontId="0" fillId="5" borderId="8" xfId="0" applyNumberFormat="1" applyFill="1" applyBorder="1"/>
    <xf numFmtId="0" fontId="0" fillId="11" borderId="0" xfId="0" applyFill="1"/>
    <xf numFmtId="0" fontId="0" fillId="12" borderId="0" xfId="0" applyFill="1"/>
    <xf numFmtId="0" fontId="0" fillId="13" borderId="0" xfId="0" applyFill="1"/>
    <xf numFmtId="0" fontId="3" fillId="14" borderId="0" xfId="0" applyFont="1" applyFill="1"/>
    <xf numFmtId="2" fontId="3" fillId="14" borderId="0" xfId="0" applyNumberFormat="1" applyFont="1" applyFill="1"/>
    <xf numFmtId="2" fontId="0" fillId="0" borderId="0" xfId="0" applyNumberFormat="1"/>
    <xf numFmtId="0" fontId="0" fillId="11" borderId="0" xfId="0" applyFill="1" applyAlignment="1">
      <alignment horizontal="right"/>
    </xf>
    <xf numFmtId="2" fontId="0" fillId="6" borderId="0" xfId="0" applyNumberFormat="1" applyFill="1"/>
    <xf numFmtId="165" fontId="0" fillId="6" borderId="0" xfId="0" applyNumberFormat="1" applyFill="1"/>
    <xf numFmtId="2" fontId="2" fillId="6" borderId="0" xfId="0" applyNumberFormat="1" applyFont="1" applyFill="1"/>
    <xf numFmtId="0" fontId="0" fillId="0" borderId="13" xfId="0" applyBorder="1"/>
    <xf numFmtId="0" fontId="0" fillId="6" borderId="14" xfId="0" applyFill="1" applyBorder="1"/>
    <xf numFmtId="0" fontId="0" fillId="6" borderId="15" xfId="0" applyFill="1" applyBorder="1"/>
    <xf numFmtId="0" fontId="0" fillId="0" borderId="16" xfId="0" applyBorder="1"/>
    <xf numFmtId="0" fontId="0" fillId="9" borderId="0" xfId="0" applyFill="1"/>
    <xf numFmtId="2" fontId="3" fillId="9" borderId="0" xfId="0" applyNumberFormat="1" applyFont="1" applyFill="1"/>
    <xf numFmtId="0" fontId="0" fillId="10" borderId="0" xfId="0" applyFill="1"/>
    <xf numFmtId="2" fontId="3" fillId="10" borderId="0" xfId="0" applyNumberFormat="1" applyFont="1" applyFill="1"/>
    <xf numFmtId="166" fontId="25" fillId="4" borderId="18" xfId="0" applyNumberFormat="1" applyFont="1" applyFill="1" applyBorder="1" applyAlignment="1">
      <alignment horizontal="center" vertical="center"/>
    </xf>
    <xf numFmtId="166" fontId="24" fillId="5" borderId="18" xfId="0" applyNumberFormat="1" applyFont="1" applyFill="1" applyBorder="1" applyAlignment="1">
      <alignment horizontal="center" vertical="center"/>
    </xf>
    <xf numFmtId="166" fontId="25" fillId="5" borderId="18" xfId="0" applyNumberFormat="1" applyFont="1" applyFill="1" applyBorder="1" applyAlignment="1">
      <alignment horizontal="center" vertical="center"/>
    </xf>
    <xf numFmtId="166" fontId="25" fillId="15" borderId="18" xfId="0" applyNumberFormat="1" applyFont="1" applyFill="1" applyBorder="1" applyAlignment="1">
      <alignment horizontal="center" vertical="center"/>
    </xf>
    <xf numFmtId="0" fontId="0" fillId="0" borderId="0" xfId="0" applyAlignment="1">
      <alignment wrapText="1"/>
    </xf>
    <xf numFmtId="0" fontId="0" fillId="6" borderId="9" xfId="0" applyFill="1" applyBorder="1" applyAlignment="1">
      <alignment wrapText="1"/>
    </xf>
    <xf numFmtId="166" fontId="25" fillId="4" borderId="19" xfId="0" applyNumberFormat="1" applyFont="1" applyFill="1" applyBorder="1" applyAlignment="1">
      <alignment horizontal="center" vertical="center"/>
    </xf>
    <xf numFmtId="166" fontId="25" fillId="3" borderId="20" xfId="0" applyNumberFormat="1" applyFont="1" applyFill="1" applyBorder="1" applyAlignment="1">
      <alignment horizontal="center" vertical="center"/>
    </xf>
    <xf numFmtId="166" fontId="24" fillId="3" borderId="19" xfId="0" applyNumberFormat="1" applyFont="1" applyFill="1" applyBorder="1" applyAlignment="1">
      <alignment horizontal="center" vertical="center"/>
    </xf>
    <xf numFmtId="166" fontId="24" fillId="4" borderId="19" xfId="0" applyNumberFormat="1" applyFont="1" applyFill="1" applyBorder="1" applyAlignment="1">
      <alignment horizontal="center" vertical="center"/>
    </xf>
    <xf numFmtId="166" fontId="24" fillId="4" borderId="21" xfId="0" applyNumberFormat="1" applyFont="1" applyFill="1" applyBorder="1" applyAlignment="1">
      <alignment horizontal="center" vertical="center"/>
    </xf>
    <xf numFmtId="166" fontId="24" fillId="5" borderId="22" xfId="0" applyNumberFormat="1" applyFont="1" applyFill="1" applyBorder="1" applyAlignment="1">
      <alignment horizontal="center" vertical="center"/>
    </xf>
    <xf numFmtId="166" fontId="25" fillId="4" borderId="22" xfId="0" applyNumberFormat="1" applyFont="1" applyFill="1" applyBorder="1" applyAlignment="1">
      <alignment horizontal="center" vertical="center"/>
    </xf>
    <xf numFmtId="166" fontId="25" fillId="3" borderId="23" xfId="0" applyNumberFormat="1" applyFont="1" applyFill="1" applyBorder="1" applyAlignment="1">
      <alignment horizontal="center" vertical="center"/>
    </xf>
    <xf numFmtId="0" fontId="16" fillId="6" borderId="2" xfId="1" applyFont="1" applyFill="1" applyBorder="1" applyAlignment="1">
      <alignment horizontal="center"/>
    </xf>
    <xf numFmtId="0" fontId="16" fillId="6" borderId="3" xfId="1" applyFont="1" applyFill="1" applyBorder="1" applyAlignment="1">
      <alignment horizontal="center"/>
    </xf>
    <xf numFmtId="0" fontId="3" fillId="6" borderId="9" xfId="0" applyFont="1" applyFill="1" applyBorder="1"/>
    <xf numFmtId="2" fontId="22" fillId="4" borderId="24" xfId="1" applyNumberFormat="1" applyFont="1" applyFill="1" applyBorder="1" applyAlignment="1">
      <alignment horizontal="center"/>
    </xf>
    <xf numFmtId="2" fontId="23" fillId="5" borderId="25" xfId="0" applyNumberFormat="1" applyFont="1" applyFill="1" applyBorder="1" applyAlignment="1">
      <alignment horizontal="center"/>
    </xf>
    <xf numFmtId="166" fontId="22" fillId="4" borderId="26" xfId="3" applyNumberFormat="1" applyFont="1" applyFill="1" applyBorder="1" applyAlignment="1">
      <alignment horizontal="center" vertical="center"/>
    </xf>
    <xf numFmtId="166" fontId="22" fillId="5" borderId="27" xfId="4" applyNumberFormat="1" applyFont="1" applyFill="1" applyBorder="1" applyAlignment="1">
      <alignment horizontal="center" vertical="center"/>
    </xf>
    <xf numFmtId="166" fontId="23" fillId="4" borderId="27" xfId="0" applyNumberFormat="1" applyFont="1" applyFill="1" applyBorder="1" applyAlignment="1">
      <alignment horizontal="center" vertical="center"/>
    </xf>
    <xf numFmtId="166" fontId="23" fillId="3" borderId="28" xfId="0" applyNumberFormat="1" applyFont="1" applyFill="1" applyBorder="1" applyAlignment="1">
      <alignment horizontal="center" vertical="center"/>
    </xf>
    <xf numFmtId="0" fontId="14" fillId="0" borderId="0" xfId="0" applyFont="1" applyAlignment="1">
      <alignment horizontal="left" vertical="top"/>
    </xf>
    <xf numFmtId="0" fontId="10" fillId="0" borderId="0" xfId="0" applyFont="1" applyAlignment="1">
      <alignment vertical="top"/>
    </xf>
    <xf numFmtId="0" fontId="11" fillId="0" borderId="0" xfId="0" applyFont="1" applyAlignment="1">
      <alignment vertical="top"/>
    </xf>
    <xf numFmtId="0" fontId="14"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27" fillId="17" borderId="0" xfId="0" applyFont="1" applyFill="1"/>
    <xf numFmtId="0" fontId="28" fillId="18" borderId="29" xfId="0" applyFont="1" applyFill="1" applyBorder="1"/>
    <xf numFmtId="0" fontId="22" fillId="0" borderId="30" xfId="0" applyFont="1" applyBorder="1" applyAlignment="1">
      <alignment horizontal="left"/>
    </xf>
    <xf numFmtId="0" fontId="22" fillId="0" borderId="30" xfId="4" applyFont="1" applyBorder="1"/>
    <xf numFmtId="0" fontId="22" fillId="6" borderId="31" xfId="4" applyFont="1" applyFill="1" applyBorder="1"/>
    <xf numFmtId="0" fontId="28" fillId="18" borderId="17" xfId="0" applyFont="1" applyFill="1" applyBorder="1"/>
    <xf numFmtId="0" fontId="28" fillId="4" borderId="17" xfId="0" applyFont="1" applyFill="1" applyBorder="1"/>
    <xf numFmtId="0" fontId="28" fillId="4" borderId="9" xfId="0" applyFont="1" applyFill="1" applyBorder="1"/>
    <xf numFmtId="0" fontId="28" fillId="4" borderId="32" xfId="0" applyFont="1" applyFill="1" applyBorder="1"/>
    <xf numFmtId="0" fontId="29" fillId="18" borderId="9" xfId="0" applyFont="1" applyFill="1" applyBorder="1"/>
    <xf numFmtId="0" fontId="29" fillId="18" borderId="16" xfId="0" applyFont="1" applyFill="1" applyBorder="1" applyAlignment="1">
      <alignment horizontal="right"/>
    </xf>
    <xf numFmtId="0" fontId="24" fillId="19" borderId="33" xfId="0" applyFont="1" applyFill="1" applyBorder="1" applyAlignment="1" applyProtection="1">
      <alignment horizontal="left" vertical="center" wrapText="1" indent="1"/>
      <protection locked="0"/>
    </xf>
    <xf numFmtId="166" fontId="24" fillId="19" borderId="34" xfId="0" applyNumberFormat="1" applyFont="1" applyFill="1" applyBorder="1" applyAlignment="1" applyProtection="1">
      <alignment horizontal="right" vertical="center" wrapText="1"/>
      <protection locked="0"/>
    </xf>
    <xf numFmtId="0" fontId="0" fillId="6" borderId="9" xfId="0" applyFill="1" applyBorder="1"/>
    <xf numFmtId="0" fontId="24" fillId="19" borderId="37" xfId="0" applyFont="1" applyFill="1" applyBorder="1" applyAlignment="1">
      <alignment horizontal="left" vertical="center" wrapText="1" indent="1"/>
    </xf>
    <xf numFmtId="166" fontId="24" fillId="19" borderId="38" xfId="0" applyNumberFormat="1" applyFont="1" applyFill="1" applyBorder="1" applyAlignment="1">
      <alignment horizontal="right" vertical="center" wrapText="1"/>
    </xf>
    <xf numFmtId="0" fontId="24" fillId="19" borderId="37" xfId="0" applyFont="1" applyFill="1" applyBorder="1" applyAlignment="1" applyProtection="1">
      <alignment horizontal="left" vertical="center" wrapText="1" indent="1"/>
      <protection locked="0"/>
    </xf>
    <xf numFmtId="166" fontId="24" fillId="19" borderId="38" xfId="0" applyNumberFormat="1" applyFont="1" applyFill="1" applyBorder="1" applyAlignment="1" applyProtection="1">
      <alignment horizontal="right" vertical="center" wrapText="1"/>
      <protection locked="0"/>
    </xf>
    <xf numFmtId="0" fontId="12" fillId="0" borderId="0" xfId="0" applyFont="1"/>
    <xf numFmtId="2" fontId="12" fillId="6" borderId="0" xfId="0" applyNumberFormat="1" applyFont="1" applyFill="1" applyAlignment="1">
      <alignment horizontal="right"/>
    </xf>
    <xf numFmtId="0" fontId="12" fillId="6" borderId="29" xfId="0" applyFont="1" applyFill="1" applyBorder="1" applyAlignment="1">
      <alignment horizontal="left" vertical="center" wrapText="1" indent="3"/>
    </xf>
    <xf numFmtId="0" fontId="12" fillId="6" borderId="16" xfId="0" applyFont="1" applyFill="1" applyBorder="1" applyAlignment="1">
      <alignment horizontal="left" vertical="center" wrapText="1" indent="3"/>
    </xf>
    <xf numFmtId="2" fontId="12" fillId="6" borderId="36" xfId="0" applyNumberFormat="1" applyFont="1" applyFill="1" applyBorder="1" applyAlignment="1">
      <alignment horizontal="right" wrapText="1"/>
    </xf>
    <xf numFmtId="0" fontId="0" fillId="6" borderId="36" xfId="0" applyFill="1" applyBorder="1"/>
    <xf numFmtId="0" fontId="0" fillId="6" borderId="38" xfId="0" applyFill="1" applyBorder="1"/>
    <xf numFmtId="0" fontId="0" fillId="6" borderId="17" xfId="0" applyFill="1" applyBorder="1"/>
    <xf numFmtId="0" fontId="0" fillId="6" borderId="32" xfId="0" applyFill="1" applyBorder="1"/>
    <xf numFmtId="0" fontId="12" fillId="6" borderId="29" xfId="0" applyFont="1" applyFill="1" applyBorder="1" applyAlignment="1">
      <alignment horizontal="left" vertical="center" wrapText="1" indent="1"/>
    </xf>
    <xf numFmtId="167" fontId="12" fillId="6" borderId="36" xfId="0" applyNumberFormat="1" applyFont="1" applyFill="1" applyBorder="1" applyAlignment="1">
      <alignment horizontal="right"/>
    </xf>
    <xf numFmtId="0" fontId="12" fillId="6" borderId="36" xfId="0" applyFont="1" applyFill="1" applyBorder="1" applyAlignment="1">
      <alignment horizontal="left" vertical="center" wrapText="1" indent="1"/>
    </xf>
    <xf numFmtId="0" fontId="0" fillId="17" borderId="0" xfId="0" applyFill="1"/>
    <xf numFmtId="0" fontId="22" fillId="21" borderId="31" xfId="0" applyFont="1" applyFill="1" applyBorder="1" applyAlignment="1">
      <alignment horizontal="right" vertical="center" wrapText="1"/>
    </xf>
    <xf numFmtId="164" fontId="12" fillId="3" borderId="38" xfId="0" applyNumberFormat="1" applyFont="1" applyFill="1" applyBorder="1" applyAlignment="1">
      <alignment horizontal="right"/>
    </xf>
    <xf numFmtId="0" fontId="12" fillId="6" borderId="0" xfId="0" applyFont="1" applyFill="1" applyAlignment="1">
      <alignment horizontal="left" vertical="center" wrapText="1"/>
    </xf>
    <xf numFmtId="164" fontId="12" fillId="6" borderId="0" xfId="0" applyNumberFormat="1" applyFont="1" applyFill="1" applyAlignment="1">
      <alignment horizontal="right"/>
    </xf>
    <xf numFmtId="164" fontId="0" fillId="6" borderId="0" xfId="0" applyNumberFormat="1" applyFill="1"/>
    <xf numFmtId="0" fontId="12" fillId="6" borderId="0" xfId="0" applyFont="1" applyFill="1" applyAlignment="1">
      <alignment vertical="center" wrapText="1"/>
    </xf>
    <xf numFmtId="164" fontId="0" fillId="6" borderId="0" xfId="2" applyNumberFormat="1" applyFont="1" applyFill="1" applyBorder="1"/>
    <xf numFmtId="2" fontId="12" fillId="6" borderId="9" xfId="0" applyNumberFormat="1" applyFont="1" applyFill="1" applyBorder="1" applyAlignment="1">
      <alignment wrapText="1"/>
    </xf>
    <xf numFmtId="164" fontId="0" fillId="3" borderId="9" xfId="0" applyNumberFormat="1" applyFill="1" applyBorder="1"/>
    <xf numFmtId="164" fontId="0" fillId="6" borderId="9" xfId="0" applyNumberFormat="1" applyFill="1" applyBorder="1"/>
    <xf numFmtId="0" fontId="22" fillId="21" borderId="39" xfId="0" applyFont="1" applyFill="1" applyBorder="1" applyAlignment="1">
      <alignment horizontal="right" vertical="center" wrapText="1"/>
    </xf>
    <xf numFmtId="0" fontId="0" fillId="6" borderId="30" xfId="0" applyFill="1" applyBorder="1"/>
    <xf numFmtId="0" fontId="0" fillId="6" borderId="35" xfId="0" applyFill="1" applyBorder="1"/>
    <xf numFmtId="0" fontId="0" fillId="6" borderId="39" xfId="0" applyFill="1" applyBorder="1"/>
    <xf numFmtId="0" fontId="0" fillId="6" borderId="29" xfId="0" applyFill="1" applyBorder="1"/>
    <xf numFmtId="0" fontId="0" fillId="6" borderId="16" xfId="0" applyFill="1" applyBorder="1"/>
    <xf numFmtId="0" fontId="0" fillId="6" borderId="40" xfId="0" applyFill="1" applyBorder="1"/>
    <xf numFmtId="0" fontId="0" fillId="6" borderId="0" xfId="0" applyFill="1" applyAlignment="1">
      <alignment horizontal="left"/>
    </xf>
    <xf numFmtId="0" fontId="0" fillId="0" borderId="40" xfId="0" applyBorder="1"/>
    <xf numFmtId="0" fontId="0" fillId="0" borderId="38" xfId="0" applyBorder="1"/>
    <xf numFmtId="0" fontId="0" fillId="0" borderId="32" xfId="0" applyBorder="1"/>
    <xf numFmtId="0" fontId="30" fillId="0" borderId="0" xfId="5"/>
    <xf numFmtId="0" fontId="0" fillId="9" borderId="36" xfId="0" applyFill="1" applyBorder="1"/>
    <xf numFmtId="0" fontId="0" fillId="9" borderId="38" xfId="0" applyFill="1" applyBorder="1"/>
    <xf numFmtId="0" fontId="27" fillId="0" borderId="0" xfId="0" applyFont="1"/>
    <xf numFmtId="0" fontId="31" fillId="0" borderId="0" xfId="0" applyFont="1"/>
    <xf numFmtId="0" fontId="7" fillId="6" borderId="0" xfId="0" applyFont="1" applyFill="1"/>
    <xf numFmtId="0" fontId="33" fillId="6" borderId="0" xfId="0" applyFont="1" applyFill="1"/>
    <xf numFmtId="0" fontId="7" fillId="6" borderId="9" xfId="0" applyFont="1" applyFill="1" applyBorder="1"/>
    <xf numFmtId="0" fontId="33" fillId="6" borderId="9" xfId="0" applyFont="1" applyFill="1" applyBorder="1"/>
    <xf numFmtId="0" fontId="34" fillId="6" borderId="0" xfId="0" applyFont="1" applyFill="1"/>
    <xf numFmtId="0" fontId="33" fillId="6" borderId="0" xfId="6" applyFill="1"/>
    <xf numFmtId="0" fontId="35" fillId="6" borderId="0" xfId="0" applyFont="1" applyFill="1"/>
    <xf numFmtId="0" fontId="36" fillId="6" borderId="0" xfId="6" applyFont="1" applyFill="1"/>
    <xf numFmtId="0" fontId="36" fillId="6" borderId="0" xfId="0" applyFont="1" applyFill="1"/>
    <xf numFmtId="0" fontId="36" fillId="6" borderId="9" xfId="6" applyFont="1" applyFill="1" applyBorder="1"/>
    <xf numFmtId="0" fontId="36" fillId="6" borderId="9" xfId="0" applyFont="1" applyFill="1" applyBorder="1"/>
    <xf numFmtId="0" fontId="33" fillId="6" borderId="9" xfId="6" applyFill="1" applyBorder="1"/>
    <xf numFmtId="0" fontId="35" fillId="6" borderId="9" xfId="0" applyFont="1" applyFill="1" applyBorder="1"/>
    <xf numFmtId="0" fontId="0" fillId="0" borderId="0" xfId="0" applyAlignment="1">
      <alignment horizontal="right"/>
    </xf>
    <xf numFmtId="167" fontId="0" fillId="3" borderId="0" xfId="0" applyNumberFormat="1" applyFill="1"/>
    <xf numFmtId="167" fontId="0" fillId="4" borderId="0" xfId="0" applyNumberFormat="1" applyFill="1"/>
    <xf numFmtId="167" fontId="4" fillId="5" borderId="0" xfId="0" applyNumberFormat="1" applyFont="1" applyFill="1"/>
    <xf numFmtId="0" fontId="30" fillId="0" borderId="16" xfId="5" applyBorder="1"/>
    <xf numFmtId="0" fontId="38" fillId="0" borderId="0" xfId="0" applyFont="1"/>
    <xf numFmtId="0" fontId="30" fillId="0" borderId="9" xfId="5" applyBorder="1"/>
    <xf numFmtId="167" fontId="0" fillId="3" borderId="36" xfId="0" applyNumberFormat="1" applyFill="1" applyBorder="1"/>
    <xf numFmtId="167" fontId="0" fillId="4" borderId="36" xfId="0" applyNumberFormat="1" applyFill="1" applyBorder="1"/>
    <xf numFmtId="167" fontId="4" fillId="5" borderId="36" xfId="0" applyNumberFormat="1" applyFont="1" applyFill="1" applyBorder="1"/>
    <xf numFmtId="167" fontId="0" fillId="6" borderId="36" xfId="0" applyNumberFormat="1" applyFill="1" applyBorder="1"/>
    <xf numFmtId="0" fontId="31" fillId="6" borderId="0" xfId="0" applyFont="1" applyFill="1" applyAlignment="1">
      <alignment horizontal="right"/>
    </xf>
    <xf numFmtId="0" fontId="8" fillId="6" borderId="0" xfId="0" applyFont="1" applyFill="1" applyAlignment="1">
      <alignment horizontal="right"/>
    </xf>
    <xf numFmtId="0" fontId="2" fillId="6" borderId="0" xfId="0" applyFont="1" applyFill="1" applyAlignment="1">
      <alignment horizontal="right"/>
    </xf>
    <xf numFmtId="0" fontId="0" fillId="6" borderId="0" xfId="0" applyFill="1" applyAlignment="1">
      <alignment horizontal="right"/>
    </xf>
    <xf numFmtId="0" fontId="30" fillId="6" borderId="0" xfId="5" applyFill="1" applyBorder="1"/>
    <xf numFmtId="167" fontId="3" fillId="6" borderId="0" xfId="0" applyNumberFormat="1" applyFont="1" applyFill="1"/>
    <xf numFmtId="167" fontId="0" fillId="6" borderId="0" xfId="0" applyNumberFormat="1" applyFill="1"/>
    <xf numFmtId="0" fontId="4" fillId="25" borderId="0" xfId="0" applyFont="1" applyFill="1"/>
    <xf numFmtId="3" fontId="4" fillId="25" borderId="0" xfId="0" applyNumberFormat="1" applyFont="1" applyFill="1"/>
    <xf numFmtId="167" fontId="4" fillId="25" borderId="0" xfId="2" applyNumberFormat="1" applyFont="1" applyFill="1"/>
    <xf numFmtId="0" fontId="41" fillId="6" borderId="9" xfId="0" applyFont="1" applyFill="1" applyBorder="1" applyAlignment="1">
      <alignment horizontal="center"/>
    </xf>
    <xf numFmtId="0" fontId="40" fillId="6" borderId="0" xfId="0" applyFont="1" applyFill="1"/>
    <xf numFmtId="0" fontId="43" fillId="6" borderId="0" xfId="0" applyFont="1" applyFill="1"/>
    <xf numFmtId="0" fontId="41" fillId="6" borderId="35" xfId="0" applyFont="1" applyFill="1" applyBorder="1" applyAlignment="1">
      <alignment horizontal="center"/>
    </xf>
    <xf numFmtId="168" fontId="41" fillId="6" borderId="0" xfId="2" applyNumberFormat="1" applyFont="1" applyFill="1" applyBorder="1" applyAlignment="1">
      <alignment horizontal="center"/>
    </xf>
    <xf numFmtId="168" fontId="44" fillId="6" borderId="0" xfId="2" applyNumberFormat="1" applyFont="1" applyFill="1" applyBorder="1" applyAlignment="1">
      <alignment horizontal="center"/>
    </xf>
    <xf numFmtId="169" fontId="44" fillId="6" borderId="0" xfId="2" applyNumberFormat="1" applyFont="1" applyFill="1" applyBorder="1" applyAlignment="1">
      <alignment horizontal="center" vertical="top"/>
    </xf>
    <xf numFmtId="168" fontId="44" fillId="6" borderId="0" xfId="2" applyNumberFormat="1" applyFont="1" applyFill="1" applyBorder="1" applyAlignment="1">
      <alignment horizontal="center" vertical="top"/>
    </xf>
    <xf numFmtId="169" fontId="44" fillId="6" borderId="0" xfId="2" applyNumberFormat="1" applyFont="1" applyFill="1" applyBorder="1" applyAlignment="1">
      <alignment horizontal="center"/>
    </xf>
    <xf numFmtId="9" fontId="3" fillId="6" borderId="9" xfId="0" applyNumberFormat="1" applyFont="1" applyFill="1" applyBorder="1"/>
    <xf numFmtId="0" fontId="3" fillId="6" borderId="9" xfId="0" applyFont="1" applyFill="1" applyBorder="1" applyAlignment="1">
      <alignment horizontal="center"/>
    </xf>
    <xf numFmtId="0" fontId="47" fillId="6" borderId="0" xfId="0" applyFont="1" applyFill="1"/>
    <xf numFmtId="168" fontId="0" fillId="6" borderId="0" xfId="0" applyNumberFormat="1" applyFill="1"/>
    <xf numFmtId="168" fontId="0" fillId="6" borderId="0" xfId="2" applyNumberFormat="1" applyFont="1" applyFill="1"/>
    <xf numFmtId="164" fontId="40" fillId="6" borderId="0" xfId="0" applyNumberFormat="1" applyFont="1" applyFill="1" applyAlignment="1">
      <alignment horizontal="center"/>
    </xf>
    <xf numFmtId="0" fontId="48" fillId="6" borderId="0" xfId="0" applyFont="1" applyFill="1"/>
    <xf numFmtId="168" fontId="49" fillId="6" borderId="0" xfId="2" applyNumberFormat="1" applyFont="1" applyFill="1"/>
    <xf numFmtId="0" fontId="40" fillId="6" borderId="0" xfId="0" applyFont="1" applyFill="1" applyAlignment="1">
      <alignment horizontal="left" vertical="center"/>
    </xf>
    <xf numFmtId="0" fontId="50" fillId="6" borderId="0" xfId="0" applyFont="1" applyFill="1" applyAlignment="1">
      <alignment horizontal="center" wrapText="1"/>
    </xf>
    <xf numFmtId="168" fontId="0" fillId="6" borderId="0" xfId="2" applyNumberFormat="1" applyFont="1" applyFill="1" applyAlignment="1">
      <alignment horizontal="center"/>
    </xf>
    <xf numFmtId="169" fontId="49" fillId="6" borderId="0" xfId="2" applyNumberFormat="1" applyFont="1" applyFill="1" applyAlignment="1">
      <alignment vertical="top"/>
    </xf>
    <xf numFmtId="168" fontId="49" fillId="6" borderId="0" xfId="2" applyNumberFormat="1" applyFont="1" applyFill="1" applyAlignment="1">
      <alignment vertical="top"/>
    </xf>
    <xf numFmtId="168" fontId="0" fillId="6" borderId="0" xfId="2" applyNumberFormat="1" applyFont="1" applyFill="1" applyAlignment="1">
      <alignment vertical="top"/>
    </xf>
    <xf numFmtId="0" fontId="40" fillId="6" borderId="0" xfId="0" applyFont="1" applyFill="1" applyAlignment="1">
      <alignment horizontal="center"/>
    </xf>
    <xf numFmtId="0" fontId="50" fillId="6" borderId="0" xfId="0" applyFont="1" applyFill="1" applyAlignment="1">
      <alignment wrapText="1"/>
    </xf>
    <xf numFmtId="170" fontId="40" fillId="6" borderId="0" xfId="0" applyNumberFormat="1" applyFont="1" applyFill="1" applyAlignment="1">
      <alignment horizontal="center"/>
    </xf>
    <xf numFmtId="10" fontId="40" fillId="6" borderId="0" xfId="2" applyNumberFormat="1" applyFont="1" applyFill="1" applyAlignment="1">
      <alignment horizontal="center"/>
    </xf>
    <xf numFmtId="170" fontId="50" fillId="6" borderId="0" xfId="0" applyNumberFormat="1" applyFont="1" applyFill="1" applyAlignment="1">
      <alignment horizontal="center"/>
    </xf>
    <xf numFmtId="10" fontId="40" fillId="6" borderId="0" xfId="0" applyNumberFormat="1" applyFont="1" applyFill="1"/>
    <xf numFmtId="169" fontId="49" fillId="6" borderId="0" xfId="2" applyNumberFormat="1" applyFont="1" applyFill="1"/>
    <xf numFmtId="0" fontId="40" fillId="6" borderId="0" xfId="0" applyFont="1" applyFill="1" applyAlignment="1">
      <alignment horizontal="center" wrapText="1"/>
    </xf>
    <xf numFmtId="9" fontId="40" fillId="6" borderId="0" xfId="2" applyFont="1" applyFill="1"/>
    <xf numFmtId="170" fontId="40" fillId="6" borderId="0" xfId="0" applyNumberFormat="1" applyFont="1" applyFill="1" applyAlignment="1">
      <alignment horizontal="center" vertical="top"/>
    </xf>
    <xf numFmtId="4" fontId="40" fillId="6" borderId="0" xfId="0" applyNumberFormat="1" applyFont="1" applyFill="1" applyAlignment="1">
      <alignment horizontal="center"/>
    </xf>
    <xf numFmtId="10" fontId="40" fillId="6" borderId="0" xfId="2" applyNumberFormat="1" applyFont="1" applyFill="1"/>
    <xf numFmtId="3" fontId="40" fillId="6" borderId="0" xfId="0" applyNumberFormat="1" applyFont="1" applyFill="1" applyAlignment="1">
      <alignment horizontal="center"/>
    </xf>
    <xf numFmtId="3" fontId="40" fillId="6" borderId="0" xfId="0" applyNumberFormat="1" applyFont="1" applyFill="1"/>
    <xf numFmtId="0" fontId="3" fillId="0" borderId="0" xfId="0" applyFont="1" applyAlignment="1">
      <alignment horizontal="right"/>
    </xf>
    <xf numFmtId="0" fontId="0" fillId="0" borderId="9" xfId="0" applyBorder="1" applyAlignment="1">
      <alignment horizontal="right"/>
    </xf>
    <xf numFmtId="2" fontId="0" fillId="0" borderId="9" xfId="0" applyNumberFormat="1" applyBorder="1"/>
    <xf numFmtId="0" fontId="0" fillId="14" borderId="0" xfId="0" applyFill="1" applyAlignment="1">
      <alignment horizontal="right"/>
    </xf>
    <xf numFmtId="0" fontId="51" fillId="6" borderId="9" xfId="0" applyFont="1" applyFill="1" applyBorder="1"/>
    <xf numFmtId="0" fontId="0" fillId="6" borderId="9" xfId="0" applyFill="1" applyBorder="1" applyAlignment="1">
      <alignment horizontal="center"/>
    </xf>
    <xf numFmtId="0" fontId="0" fillId="6" borderId="9" xfId="0" applyFill="1" applyBorder="1" applyAlignment="1">
      <alignment horizontal="left"/>
    </xf>
    <xf numFmtId="0" fontId="0" fillId="4" borderId="0" xfId="0" applyFill="1" applyAlignment="1">
      <alignment horizontal="center"/>
    </xf>
    <xf numFmtId="0" fontId="52" fillId="6" borderId="0" xfId="0" applyFont="1" applyFill="1"/>
    <xf numFmtId="0" fontId="0" fillId="5" borderId="0" xfId="0" applyFill="1" applyAlignment="1">
      <alignment horizontal="center"/>
    </xf>
    <xf numFmtId="0" fontId="0" fillId="4" borderId="9" xfId="0" applyFill="1" applyBorder="1" applyAlignment="1">
      <alignment horizontal="center"/>
    </xf>
    <xf numFmtId="0" fontId="0" fillId="0" borderId="9" xfId="0" applyBorder="1" applyAlignment="1">
      <alignment horizontal="left" wrapText="1"/>
    </xf>
    <xf numFmtId="0" fontId="0" fillId="12" borderId="0" xfId="0" applyFill="1" applyAlignment="1">
      <alignment horizontal="center"/>
    </xf>
    <xf numFmtId="0" fontId="0" fillId="13" borderId="0" xfId="0" applyFill="1" applyAlignment="1">
      <alignment horizontal="center"/>
    </xf>
    <xf numFmtId="0" fontId="0" fillId="6" borderId="35" xfId="0" applyFill="1" applyBorder="1" applyAlignment="1">
      <alignment horizontal="center"/>
    </xf>
    <xf numFmtId="0" fontId="0" fillId="6" borderId="39" xfId="0" applyFill="1" applyBorder="1" applyAlignment="1">
      <alignment horizontal="center"/>
    </xf>
    <xf numFmtId="0" fontId="22" fillId="0" borderId="30" xfId="4" applyFont="1" applyBorder="1" applyAlignment="1">
      <alignment horizontal="center"/>
    </xf>
    <xf numFmtId="0" fontId="12" fillId="0" borderId="30"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9" xfId="0" applyFont="1" applyBorder="1" applyAlignment="1">
      <alignment horizontal="center" vertical="center" wrapText="1"/>
    </xf>
    <xf numFmtId="0" fontId="0" fillId="0" borderId="30" xfId="0" applyBorder="1" applyAlignment="1">
      <alignment horizontal="center"/>
    </xf>
    <xf numFmtId="0" fontId="0" fillId="0" borderId="35" xfId="0" applyBorder="1" applyAlignment="1">
      <alignment horizontal="center"/>
    </xf>
    <xf numFmtId="0" fontId="0" fillId="0" borderId="39" xfId="0" applyBorder="1" applyAlignment="1">
      <alignment horizontal="center"/>
    </xf>
    <xf numFmtId="0" fontId="0" fillId="6" borderId="29" xfId="0" applyFill="1" applyBorder="1" applyAlignment="1">
      <alignment horizontal="left" wrapText="1"/>
    </xf>
    <xf numFmtId="0" fontId="0" fillId="6" borderId="16" xfId="0" applyFill="1" applyBorder="1" applyAlignment="1">
      <alignment horizontal="left" wrapText="1"/>
    </xf>
    <xf numFmtId="0" fontId="0" fillId="6" borderId="40" xfId="0" applyFill="1" applyBorder="1" applyAlignment="1">
      <alignment horizontal="left" wrapText="1"/>
    </xf>
    <xf numFmtId="0" fontId="0" fillId="6" borderId="17" xfId="0" applyFill="1" applyBorder="1" applyAlignment="1">
      <alignment horizontal="left" vertical="top" wrapText="1"/>
    </xf>
    <xf numFmtId="0" fontId="0" fillId="6" borderId="9" xfId="0" applyFill="1" applyBorder="1" applyAlignment="1">
      <alignment horizontal="left" vertical="top" wrapText="1"/>
    </xf>
    <xf numFmtId="0" fontId="0" fillId="6" borderId="32" xfId="0" applyFill="1" applyBorder="1" applyAlignment="1">
      <alignment horizontal="left" vertical="top" wrapText="1"/>
    </xf>
    <xf numFmtId="0" fontId="0" fillId="20" borderId="29" xfId="0" applyFill="1" applyBorder="1" applyAlignment="1">
      <alignment horizontal="center" vertical="center" wrapText="1"/>
    </xf>
    <xf numFmtId="0" fontId="0" fillId="20" borderId="17" xfId="0" applyFill="1" applyBorder="1" applyAlignment="1">
      <alignment horizontal="center" vertical="center" wrapText="1"/>
    </xf>
    <xf numFmtId="0" fontId="22" fillId="0" borderId="16" xfId="0" applyFont="1" applyBorder="1" applyAlignment="1">
      <alignment horizontal="center" wrapText="1"/>
    </xf>
    <xf numFmtId="0" fontId="22" fillId="0" borderId="9" xfId="0" applyFont="1" applyBorder="1" applyAlignment="1">
      <alignment horizontal="center" wrapText="1"/>
    </xf>
    <xf numFmtId="0" fontId="16" fillId="0" borderId="16" xfId="4" applyFont="1" applyBorder="1" applyAlignment="1">
      <alignment horizontal="center" wrapText="1"/>
    </xf>
    <xf numFmtId="0" fontId="16" fillId="0" borderId="9" xfId="4" applyFont="1" applyBorder="1" applyAlignment="1">
      <alignment horizontal="center" wrapText="1"/>
    </xf>
    <xf numFmtId="0" fontId="22" fillId="3" borderId="16" xfId="4" applyFont="1" applyFill="1" applyBorder="1" applyAlignment="1">
      <alignment horizontal="center" wrapText="1"/>
    </xf>
    <xf numFmtId="0" fontId="22" fillId="3" borderId="9" xfId="4" applyFont="1" applyFill="1" applyBorder="1" applyAlignment="1">
      <alignment horizontal="center" wrapText="1"/>
    </xf>
    <xf numFmtId="0" fontId="22" fillId="21" borderId="31" xfId="0" applyFont="1" applyFill="1" applyBorder="1" applyAlignment="1">
      <alignment horizontal="center" vertical="center" wrapText="1"/>
    </xf>
    <xf numFmtId="0" fontId="22" fillId="21" borderId="31" xfId="0" applyFont="1" applyFill="1" applyBorder="1" applyAlignment="1">
      <alignment horizontal="right" vertical="center" wrapText="1"/>
    </xf>
    <xf numFmtId="0" fontId="0" fillId="23" borderId="30" xfId="0" applyFill="1" applyBorder="1" applyAlignment="1">
      <alignment horizontal="center"/>
    </xf>
    <xf numFmtId="0" fontId="0" fillId="23" borderId="39" xfId="0" applyFill="1" applyBorder="1" applyAlignment="1">
      <alignment horizontal="center"/>
    </xf>
    <xf numFmtId="0" fontId="0" fillId="0" borderId="0" xfId="0" applyAlignment="1">
      <alignment horizontal="left" wrapText="1"/>
    </xf>
    <xf numFmtId="0" fontId="16" fillId="26" borderId="31" xfId="0" applyFont="1" applyFill="1" applyBorder="1" applyAlignment="1">
      <alignment horizontal="center" vertical="center" wrapText="1"/>
    </xf>
    <xf numFmtId="0" fontId="0" fillId="6" borderId="10" xfId="0" applyFill="1" applyBorder="1"/>
    <xf numFmtId="0" fontId="0" fillId="6" borderId="11" xfId="0" applyFill="1" applyBorder="1"/>
    <xf numFmtId="0" fontId="3" fillId="6" borderId="0" xfId="0" applyFont="1" applyFill="1" applyBorder="1"/>
    <xf numFmtId="2" fontId="0" fillId="3" borderId="0" xfId="0" applyNumberFormat="1" applyFill="1" applyBorder="1" applyAlignment="1">
      <alignment horizontal="center"/>
    </xf>
    <xf numFmtId="0" fontId="0" fillId="3" borderId="0" xfId="0" applyFill="1" applyBorder="1" applyAlignment="1">
      <alignment horizontal="center"/>
    </xf>
    <xf numFmtId="2" fontId="0" fillId="3" borderId="0" xfId="0" applyNumberFormat="1" applyFill="1" applyBorder="1"/>
    <xf numFmtId="2" fontId="12" fillId="4" borderId="0" xfId="0" applyNumberFormat="1" applyFont="1" applyFill="1" applyBorder="1" applyAlignment="1">
      <alignment horizontal="center"/>
    </xf>
    <xf numFmtId="2" fontId="0" fillId="4" borderId="0" xfId="0" applyNumberFormat="1" applyFill="1" applyBorder="1"/>
    <xf numFmtId="0" fontId="6" fillId="0" borderId="24" xfId="0" applyFont="1" applyBorder="1"/>
    <xf numFmtId="0" fontId="3" fillId="0" borderId="41" xfId="0" applyFont="1" applyBorder="1" applyAlignment="1">
      <alignment horizontal="center"/>
    </xf>
    <xf numFmtId="0" fontId="18" fillId="6" borderId="41" xfId="3" applyFont="1" applyFill="1" applyBorder="1" applyAlignment="1">
      <alignment horizontal="center" vertical="center"/>
    </xf>
    <xf numFmtId="0" fontId="3" fillId="0" borderId="25" xfId="0" applyFont="1" applyBorder="1" applyAlignment="1">
      <alignment horizontal="center"/>
    </xf>
    <xf numFmtId="0" fontId="3" fillId="0" borderId="4" xfId="0" applyFont="1" applyBorder="1"/>
    <xf numFmtId="0" fontId="0" fillId="6" borderId="0" xfId="0" applyFill="1" applyBorder="1" applyAlignment="1">
      <alignment wrapText="1"/>
    </xf>
    <xf numFmtId="0" fontId="17" fillId="6" borderId="0" xfId="0" applyFont="1" applyFill="1" applyBorder="1" applyAlignment="1">
      <alignment wrapText="1"/>
    </xf>
    <xf numFmtId="0" fontId="0" fillId="6" borderId="5" xfId="0" applyFill="1" applyBorder="1" applyAlignment="1">
      <alignment wrapText="1"/>
    </xf>
    <xf numFmtId="0" fontId="3" fillId="6" borderId="42" xfId="0" applyFont="1" applyFill="1" applyBorder="1"/>
    <xf numFmtId="0" fontId="0" fillId="0" borderId="0" xfId="0" applyBorder="1"/>
    <xf numFmtId="0" fontId="18" fillId="6" borderId="2" xfId="0" applyFont="1" applyFill="1" applyBorder="1" applyAlignment="1">
      <alignment horizontal="center"/>
    </xf>
    <xf numFmtId="0" fontId="18" fillId="6" borderId="0" xfId="0" applyFont="1" applyFill="1" applyAlignment="1">
      <alignment horizontal="center"/>
    </xf>
    <xf numFmtId="0" fontId="0" fillId="6" borderId="0" xfId="0" applyFill="1" applyBorder="1"/>
    <xf numFmtId="2" fontId="3" fillId="4" borderId="43" xfId="0" applyNumberFormat="1" applyFont="1" applyFill="1" applyBorder="1" applyAlignment="1">
      <alignment horizontal="center"/>
    </xf>
    <xf numFmtId="2" fontId="0" fillId="4" borderId="44" xfId="0" applyNumberFormat="1" applyFill="1" applyBorder="1" applyAlignment="1">
      <alignment horizontal="center"/>
    </xf>
    <xf numFmtId="2" fontId="2" fillId="4" borderId="44" xfId="0" applyNumberFormat="1" applyFont="1" applyFill="1" applyBorder="1" applyAlignment="1">
      <alignment horizontal="center"/>
    </xf>
    <xf numFmtId="2" fontId="0" fillId="4" borderId="45" xfId="0" applyNumberFormat="1" applyFill="1" applyBorder="1" applyAlignment="1">
      <alignment horizontal="center"/>
    </xf>
    <xf numFmtId="9" fontId="26" fillId="4" borderId="35" xfId="2" applyFont="1" applyFill="1" applyBorder="1"/>
    <xf numFmtId="0" fontId="3" fillId="6" borderId="24" xfId="0" applyFont="1" applyFill="1" applyBorder="1"/>
    <xf numFmtId="0" fontId="16" fillId="6" borderId="41" xfId="1" applyFont="1" applyFill="1" applyBorder="1" applyAlignment="1">
      <alignment horizontal="center"/>
    </xf>
    <xf numFmtId="0" fontId="3" fillId="6" borderId="46" xfId="0" applyFont="1" applyFill="1" applyBorder="1"/>
    <xf numFmtId="9" fontId="26" fillId="4" borderId="47" xfId="2" applyFont="1" applyFill="1" applyBorder="1"/>
    <xf numFmtId="9" fontId="4" fillId="5" borderId="0" xfId="2" applyFont="1" applyFill="1" applyBorder="1"/>
    <xf numFmtId="9" fontId="4" fillId="5" borderId="5" xfId="2" applyFont="1" applyFill="1" applyBorder="1"/>
    <xf numFmtId="9" fontId="12" fillId="4" borderId="0" xfId="2" applyFont="1" applyFill="1" applyBorder="1"/>
    <xf numFmtId="9" fontId="12" fillId="4" borderId="5" xfId="2" applyFont="1" applyFill="1" applyBorder="1"/>
    <xf numFmtId="9" fontId="12" fillId="3" borderId="0" xfId="2" applyFont="1" applyFill="1" applyBorder="1"/>
    <xf numFmtId="167" fontId="12" fillId="3" borderId="0" xfId="2" applyNumberFormat="1" applyFont="1" applyFill="1" applyBorder="1"/>
    <xf numFmtId="9" fontId="12" fillId="16" borderId="0" xfId="2" applyFont="1" applyFill="1" applyBorder="1"/>
    <xf numFmtId="167" fontId="12" fillId="16" borderId="0" xfId="2" applyNumberFormat="1" applyFont="1" applyFill="1" applyBorder="1"/>
    <xf numFmtId="9" fontId="12" fillId="3" borderId="5" xfId="2" applyFont="1" applyFill="1" applyBorder="1"/>
    <xf numFmtId="167" fontId="12" fillId="3" borderId="5" xfId="2" applyNumberFormat="1" applyFont="1" applyFill="1" applyBorder="1"/>
    <xf numFmtId="167" fontId="4" fillId="5" borderId="0" xfId="2" applyNumberFormat="1" applyFont="1" applyFill="1" applyBorder="1"/>
    <xf numFmtId="167" fontId="2" fillId="16" borderId="0" xfId="2" applyNumberFormat="1" applyFont="1" applyFill="1" applyBorder="1"/>
    <xf numFmtId="9" fontId="2" fillId="16" borderId="0" xfId="2" applyFont="1" applyFill="1" applyBorder="1"/>
    <xf numFmtId="9" fontId="2" fillId="16" borderId="5" xfId="2" applyFont="1" applyFill="1" applyBorder="1"/>
    <xf numFmtId="9" fontId="12" fillId="3" borderId="7" xfId="2" applyFont="1" applyFill="1" applyBorder="1"/>
    <xf numFmtId="9" fontId="12" fillId="4" borderId="7" xfId="2" applyFont="1" applyFill="1" applyBorder="1"/>
    <xf numFmtId="167" fontId="12" fillId="3" borderId="7" xfId="2" applyNumberFormat="1" applyFont="1" applyFill="1" applyBorder="1"/>
    <xf numFmtId="9" fontId="12" fillId="4" borderId="8" xfId="2" applyFont="1" applyFill="1" applyBorder="1"/>
    <xf numFmtId="0" fontId="18" fillId="6" borderId="41" xfId="0" applyFont="1" applyFill="1" applyBorder="1" applyAlignment="1">
      <alignment horizontal="center"/>
    </xf>
    <xf numFmtId="0" fontId="18" fillId="6" borderId="25" xfId="0" applyFont="1" applyFill="1" applyBorder="1" applyAlignment="1">
      <alignment horizontal="center"/>
    </xf>
    <xf numFmtId="0" fontId="0" fillId="0" borderId="2" xfId="0" applyBorder="1"/>
    <xf numFmtId="0" fontId="0" fillId="0" borderId="46" xfId="0" applyBorder="1"/>
    <xf numFmtId="0" fontId="22" fillId="0" borderId="47" xfId="4" applyFont="1" applyBorder="1" applyAlignment="1">
      <alignment horizontal="center"/>
    </xf>
    <xf numFmtId="0" fontId="0" fillId="6" borderId="48" xfId="0" applyFill="1" applyBorder="1" applyAlignment="1">
      <alignment wrapText="1"/>
    </xf>
    <xf numFmtId="0" fontId="12" fillId="6" borderId="0" xfId="0" applyFont="1" applyFill="1" applyBorder="1" applyAlignment="1">
      <alignment horizontal="left" vertical="center" indent="6"/>
    </xf>
    <xf numFmtId="0" fontId="12" fillId="6" borderId="5" xfId="0" applyFont="1" applyFill="1" applyBorder="1"/>
    <xf numFmtId="0" fontId="0" fillId="6" borderId="49" xfId="0" applyFill="1" applyBorder="1"/>
    <xf numFmtId="0" fontId="12" fillId="6" borderId="0" xfId="0" applyFont="1" applyFill="1" applyBorder="1"/>
    <xf numFmtId="0" fontId="0" fillId="6" borderId="4" xfId="0" applyFill="1" applyBorder="1" applyAlignment="1">
      <alignment wrapText="1"/>
    </xf>
    <xf numFmtId="0" fontId="12" fillId="6" borderId="50" xfId="0" applyFont="1" applyFill="1" applyBorder="1" applyAlignment="1">
      <alignment horizontal="left" vertical="center" wrapText="1" indent="1"/>
    </xf>
    <xf numFmtId="0" fontId="0" fillId="6" borderId="42" xfId="0" applyFill="1" applyBorder="1" applyAlignment="1">
      <alignment wrapText="1"/>
    </xf>
    <xf numFmtId="2" fontId="12" fillId="6" borderId="0" xfId="0" applyNumberFormat="1" applyFont="1" applyFill="1" applyBorder="1" applyAlignment="1">
      <alignment horizontal="right"/>
    </xf>
    <xf numFmtId="167" fontId="12" fillId="6" borderId="5" xfId="0" applyNumberFormat="1" applyFont="1" applyFill="1" applyBorder="1" applyAlignment="1">
      <alignment horizontal="right"/>
    </xf>
    <xf numFmtId="0" fontId="0" fillId="6" borderId="51" xfId="0" applyFill="1" applyBorder="1" applyAlignment="1">
      <alignment wrapText="1"/>
    </xf>
    <xf numFmtId="0" fontId="0" fillId="6" borderId="6" xfId="0" applyFill="1" applyBorder="1" applyAlignment="1">
      <alignment wrapText="1"/>
    </xf>
    <xf numFmtId="0" fontId="0" fillId="6" borderId="52" xfId="0" applyFill="1" applyBorder="1"/>
    <xf numFmtId="0" fontId="12" fillId="6" borderId="52" xfId="0" applyFont="1" applyFill="1" applyBorder="1" applyAlignment="1">
      <alignment horizontal="left" vertical="center" wrapText="1" indent="1"/>
    </xf>
    <xf numFmtId="167" fontId="12" fillId="6" borderId="8" xfId="0" applyNumberFormat="1" applyFont="1" applyFill="1" applyBorder="1" applyAlignment="1">
      <alignment horizontal="right"/>
    </xf>
    <xf numFmtId="0" fontId="4" fillId="0" borderId="0" xfId="0" applyFont="1"/>
    <xf numFmtId="0" fontId="0" fillId="22" borderId="2" xfId="0" applyFill="1" applyBorder="1"/>
    <xf numFmtId="0" fontId="4" fillId="13" borderId="2" xfId="0" applyFont="1" applyFill="1" applyBorder="1"/>
    <xf numFmtId="0" fontId="0" fillId="10" borderId="2" xfId="0" applyFill="1" applyBorder="1"/>
    <xf numFmtId="0" fontId="0" fillId="10" borderId="3" xfId="0" applyFill="1" applyBorder="1"/>
    <xf numFmtId="0" fontId="0" fillId="4" borderId="0" xfId="0" applyFill="1" applyBorder="1"/>
    <xf numFmtId="0" fontId="0" fillId="0" borderId="1" xfId="0" applyBorder="1"/>
    <xf numFmtId="0" fontId="0" fillId="4" borderId="4" xfId="0" applyFill="1" applyBorder="1"/>
    <xf numFmtId="164" fontId="0" fillId="4" borderId="5" xfId="0" applyNumberFormat="1" applyFill="1" applyBorder="1"/>
    <xf numFmtId="0" fontId="0" fillId="5" borderId="6" xfId="0" applyFill="1" applyBorder="1"/>
    <xf numFmtId="2" fontId="4" fillId="5" borderId="7" xfId="0" applyNumberFormat="1" applyFont="1" applyFill="1" applyBorder="1"/>
    <xf numFmtId="0" fontId="4" fillId="5" borderId="7" xfId="0" applyFont="1" applyFill="1" applyBorder="1"/>
    <xf numFmtId="164" fontId="4" fillId="5" borderId="7" xfId="0" applyNumberFormat="1" applyFont="1" applyFill="1" applyBorder="1"/>
    <xf numFmtId="164" fontId="4" fillId="5" borderId="8" xfId="0" applyNumberFormat="1" applyFont="1" applyFill="1" applyBorder="1"/>
    <xf numFmtId="0" fontId="0" fillId="6" borderId="55" xfId="0" applyFill="1" applyBorder="1" applyAlignment="1">
      <alignment horizontal="center"/>
    </xf>
    <xf numFmtId="0" fontId="0" fillId="6" borderId="41" xfId="0" applyFill="1" applyBorder="1" applyAlignment="1">
      <alignment horizontal="center"/>
    </xf>
    <xf numFmtId="0" fontId="0" fillId="6" borderId="25" xfId="0" applyFill="1" applyBorder="1" applyAlignment="1">
      <alignment horizontal="center"/>
    </xf>
    <xf numFmtId="0" fontId="0" fillId="3" borderId="0" xfId="0" applyFill="1" applyBorder="1"/>
    <xf numFmtId="0" fontId="0" fillId="3" borderId="5" xfId="0" applyFill="1" applyBorder="1"/>
    <xf numFmtId="0" fontId="0" fillId="4" borderId="5" xfId="0" applyFill="1" applyBorder="1"/>
    <xf numFmtId="0" fontId="0" fillId="23" borderId="47" xfId="0" applyFill="1" applyBorder="1" applyAlignment="1">
      <alignment horizontal="center"/>
    </xf>
    <xf numFmtId="2" fontId="0" fillId="6" borderId="0" xfId="0" applyNumberFormat="1" applyFill="1" applyBorder="1"/>
    <xf numFmtId="2" fontId="0" fillId="6" borderId="5" xfId="0" applyNumberFormat="1" applyFill="1" applyBorder="1"/>
    <xf numFmtId="0" fontId="0" fillId="23" borderId="0" xfId="0" applyFill="1" applyBorder="1" applyAlignment="1">
      <alignment horizontal="left" wrapText="1"/>
    </xf>
    <xf numFmtId="0" fontId="0" fillId="24" borderId="0" xfId="0" applyFill="1" applyBorder="1" applyAlignment="1">
      <alignment horizontal="left" vertical="top" wrapText="1"/>
    </xf>
    <xf numFmtId="2" fontId="0" fillId="24" borderId="0" xfId="0" applyNumberFormat="1" applyFill="1" applyBorder="1"/>
    <xf numFmtId="0" fontId="0" fillId="23" borderId="0" xfId="0" applyFill="1" applyBorder="1" applyAlignment="1">
      <alignment horizontal="left" vertical="top" wrapText="1"/>
    </xf>
    <xf numFmtId="2" fontId="0" fillId="23" borderId="0" xfId="0" applyNumberFormat="1" applyFill="1" applyBorder="1"/>
    <xf numFmtId="0" fontId="0" fillId="24" borderId="5" xfId="0" applyFill="1" applyBorder="1"/>
    <xf numFmtId="0" fontId="0" fillId="0" borderId="0" xfId="0" applyBorder="1" applyAlignment="1">
      <alignment horizontal="left" wrapText="1"/>
    </xf>
    <xf numFmtId="0" fontId="0" fillId="0" borderId="0" xfId="0" applyBorder="1" applyAlignment="1">
      <alignment horizontal="left"/>
    </xf>
    <xf numFmtId="0" fontId="12" fillId="23" borderId="0" xfId="0" applyFont="1" applyFill="1" applyBorder="1" applyAlignment="1">
      <alignment horizontal="left" wrapText="1"/>
    </xf>
    <xf numFmtId="0" fontId="0" fillId="24" borderId="0" xfId="0" applyFill="1" applyBorder="1" applyAlignment="1">
      <alignment wrapText="1"/>
    </xf>
    <xf numFmtId="0" fontId="0" fillId="6" borderId="7" xfId="0" applyFill="1" applyBorder="1" applyAlignment="1">
      <alignment horizontal="left"/>
    </xf>
    <xf numFmtId="167" fontId="0" fillId="6" borderId="53" xfId="0" applyNumberFormat="1" applyFill="1" applyBorder="1"/>
    <xf numFmtId="0" fontId="31" fillId="6" borderId="4" xfId="0" applyFont="1" applyFill="1" applyBorder="1"/>
    <xf numFmtId="0" fontId="8" fillId="6" borderId="4" xfId="0" applyFont="1" applyFill="1" applyBorder="1"/>
    <xf numFmtId="0" fontId="2" fillId="6" borderId="4" xfId="0" applyFont="1" applyFill="1" applyBorder="1"/>
    <xf numFmtId="0" fontId="3" fillId="6" borderId="1" xfId="0" applyFont="1" applyFill="1" applyBorder="1"/>
    <xf numFmtId="0" fontId="0" fillId="6" borderId="0" xfId="0" applyFill="1" applyBorder="1" applyAlignment="1">
      <alignment horizontal="center"/>
    </xf>
    <xf numFmtId="0" fontId="0" fillId="6" borderId="5" xfId="0" applyFill="1" applyBorder="1" applyAlignment="1">
      <alignment horizontal="center"/>
    </xf>
    <xf numFmtId="0" fontId="39" fillId="6" borderId="4" xfId="0" applyFont="1" applyFill="1" applyBorder="1" applyAlignment="1">
      <alignment wrapText="1"/>
    </xf>
    <xf numFmtId="167" fontId="0" fillId="3" borderId="0" xfId="2" applyNumberFormat="1" applyFont="1" applyFill="1" applyBorder="1"/>
    <xf numFmtId="167" fontId="0" fillId="3" borderId="5" xfId="2" applyNumberFormat="1" applyFont="1" applyFill="1" applyBorder="1"/>
    <xf numFmtId="0" fontId="10" fillId="6" borderId="4" xfId="0" applyFont="1" applyFill="1" applyBorder="1" applyAlignment="1">
      <alignment wrapText="1"/>
    </xf>
    <xf numFmtId="167" fontId="0" fillId="4" borderId="0" xfId="2" applyNumberFormat="1" applyFont="1" applyFill="1" applyBorder="1"/>
    <xf numFmtId="167" fontId="0" fillId="4" borderId="5" xfId="2" applyNumberFormat="1" applyFont="1" applyFill="1" applyBorder="1"/>
    <xf numFmtId="0" fontId="11" fillId="6" borderId="6" xfId="0" applyFont="1" applyFill="1" applyBorder="1" applyAlignment="1">
      <alignment wrapText="1"/>
    </xf>
    <xf numFmtId="167" fontId="4" fillId="5" borderId="7" xfId="2" applyNumberFormat="1" applyFont="1" applyFill="1" applyBorder="1"/>
    <xf numFmtId="167" fontId="4" fillId="5" borderId="8" xfId="2" applyNumberFormat="1" applyFont="1" applyFill="1" applyBorder="1"/>
    <xf numFmtId="9" fontId="41" fillId="6" borderId="35" xfId="0" applyNumberFormat="1" applyFont="1" applyFill="1" applyBorder="1" applyAlignment="1">
      <alignment horizontal="right"/>
    </xf>
    <xf numFmtId="0" fontId="46" fillId="6" borderId="1" xfId="0" applyFont="1" applyFill="1" applyBorder="1"/>
    <xf numFmtId="0" fontId="40" fillId="6" borderId="46" xfId="0" applyFont="1" applyFill="1" applyBorder="1"/>
    <xf numFmtId="0" fontId="42" fillId="6" borderId="47" xfId="0" applyFont="1" applyFill="1" applyBorder="1" applyAlignment="1">
      <alignment horizontal="center"/>
    </xf>
    <xf numFmtId="0" fontId="40" fillId="6" borderId="4" xfId="0" applyFont="1" applyFill="1" applyBorder="1"/>
    <xf numFmtId="168" fontId="41" fillId="6" borderId="0" xfId="0" applyNumberFormat="1" applyFont="1" applyFill="1" applyBorder="1"/>
    <xf numFmtId="168" fontId="42" fillId="6" borderId="5" xfId="2" applyNumberFormat="1" applyFont="1" applyFill="1" applyBorder="1" applyAlignment="1">
      <alignment horizontal="center"/>
    </xf>
    <xf numFmtId="0" fontId="43" fillId="6" borderId="4" xfId="0" applyFont="1" applyFill="1" applyBorder="1"/>
    <xf numFmtId="168" fontId="44" fillId="6" borderId="0" xfId="0" applyNumberFormat="1" applyFont="1" applyFill="1" applyBorder="1"/>
    <xf numFmtId="168" fontId="44" fillId="6" borderId="5" xfId="2" applyNumberFormat="1" applyFont="1" applyFill="1" applyBorder="1" applyAlignment="1">
      <alignment horizontal="center"/>
    </xf>
    <xf numFmtId="168" fontId="41" fillId="6" borderId="5" xfId="0" applyNumberFormat="1" applyFont="1" applyFill="1" applyBorder="1"/>
    <xf numFmtId="168" fontId="44" fillId="6" borderId="5" xfId="2" applyNumberFormat="1" applyFont="1" applyFill="1" applyBorder="1" applyAlignment="1">
      <alignment horizontal="center" vertical="top"/>
    </xf>
    <xf numFmtId="0" fontId="41" fillId="6" borderId="0" xfId="0" applyFont="1" applyFill="1" applyBorder="1"/>
    <xf numFmtId="0" fontId="41" fillId="6" borderId="0" xfId="0" applyFont="1" applyFill="1" applyBorder="1" applyAlignment="1">
      <alignment horizontal="center"/>
    </xf>
    <xf numFmtId="0" fontId="41" fillId="6" borderId="5" xfId="0" applyFont="1" applyFill="1" applyBorder="1" applyAlignment="1">
      <alignment horizontal="center"/>
    </xf>
    <xf numFmtId="0" fontId="45" fillId="0" borderId="4" xfId="0" applyFont="1" applyBorder="1"/>
    <xf numFmtId="0" fontId="41" fillId="6" borderId="54" xfId="0" applyFont="1" applyFill="1" applyBorder="1" applyAlignment="1">
      <alignment horizontal="center"/>
    </xf>
    <xf numFmtId="0" fontId="40" fillId="6" borderId="6" xfId="0" applyFont="1" applyFill="1" applyBorder="1"/>
    <xf numFmtId="168" fontId="41" fillId="6" borderId="7" xfId="0" applyNumberFormat="1" applyFont="1" applyFill="1" applyBorder="1"/>
    <xf numFmtId="0" fontId="41" fillId="6" borderId="7" xfId="0" applyFont="1" applyFill="1" applyBorder="1" applyAlignment="1">
      <alignment horizontal="center"/>
    </xf>
    <xf numFmtId="168" fontId="41" fillId="6" borderId="8" xfId="0" applyNumberFormat="1" applyFont="1" applyFill="1" applyBorder="1"/>
  </cellXfs>
  <cellStyles count="7">
    <cellStyle name="20% - Énfasis1" xfId="1" builtinId="30"/>
    <cellStyle name="20% - Énfasis1 3" xfId="3" xr:uid="{25847005-14BD-4BE9-9AB2-06DF61B69B02}"/>
    <cellStyle name="Hipervínculo" xfId="5" builtinId="8"/>
    <cellStyle name="Normal" xfId="0" builtinId="0"/>
    <cellStyle name="Normal 2" xfId="4" xr:uid="{D71B5F6B-72BA-453E-9B8C-CE08C12BB623}"/>
    <cellStyle name="Normal 3" xfId="6" xr:uid="{B181738F-AD03-40F0-ADBA-7A63FF68630F}"/>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5</xdr:col>
      <xdr:colOff>1636889</xdr:colOff>
      <xdr:row>29</xdr:row>
      <xdr:rowOff>6350</xdr:rowOff>
    </xdr:to>
    <xdr:pic>
      <xdr:nvPicPr>
        <xdr:cNvPr id="2" name="Imagen 1">
          <a:extLst>
            <a:ext uri="{FF2B5EF4-FFF2-40B4-BE49-F238E27FC236}">
              <a16:creationId xmlns:a16="http://schemas.microsoft.com/office/drawing/2014/main" id="{7614DC07-4777-4463-BEFC-FEC9C5943F76}"/>
            </a:ext>
          </a:extLst>
        </xdr:cNvPr>
        <xdr:cNvPicPr>
          <a:picLocks noChangeAspect="1"/>
        </xdr:cNvPicPr>
      </xdr:nvPicPr>
      <xdr:blipFill>
        <a:blip xmlns:r="http://schemas.openxmlformats.org/officeDocument/2006/relationships" r:embed="rId1"/>
        <a:stretch>
          <a:fillRect/>
        </a:stretch>
      </xdr:blipFill>
      <xdr:spPr>
        <a:xfrm>
          <a:off x="0" y="2143125"/>
          <a:ext cx="5904089" cy="343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57150</xdr:colOff>
      <xdr:row>8</xdr:row>
      <xdr:rowOff>38100</xdr:rowOff>
    </xdr:from>
    <xdr:to>
      <xdr:col>15</xdr:col>
      <xdr:colOff>565150</xdr:colOff>
      <xdr:row>12</xdr:row>
      <xdr:rowOff>6350</xdr:rowOff>
    </xdr:to>
    <xdr:sp macro="" textlink="">
      <xdr:nvSpPr>
        <xdr:cNvPr id="2" name="Cerrar llave 1">
          <a:extLst>
            <a:ext uri="{FF2B5EF4-FFF2-40B4-BE49-F238E27FC236}">
              <a16:creationId xmlns:a16="http://schemas.microsoft.com/office/drawing/2014/main" id="{90C0F848-6115-4778-A8B7-B99E2DBEB3CE}"/>
            </a:ext>
          </a:extLst>
        </xdr:cNvPr>
        <xdr:cNvSpPr/>
      </xdr:nvSpPr>
      <xdr:spPr>
        <a:xfrm>
          <a:off x="13125450" y="1600200"/>
          <a:ext cx="508000" cy="1216025"/>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MX" sz="1100"/>
        </a:p>
      </xdr:txBody>
    </xdr:sp>
    <xdr:clientData/>
  </xdr:twoCellAnchor>
  <xdr:twoCellAnchor>
    <xdr:from>
      <xdr:col>13</xdr:col>
      <xdr:colOff>158750</xdr:colOff>
      <xdr:row>6</xdr:row>
      <xdr:rowOff>0</xdr:rowOff>
    </xdr:from>
    <xdr:to>
      <xdr:col>13</xdr:col>
      <xdr:colOff>666750</xdr:colOff>
      <xdr:row>10</xdr:row>
      <xdr:rowOff>12700</xdr:rowOff>
    </xdr:to>
    <xdr:sp macro="" textlink="">
      <xdr:nvSpPr>
        <xdr:cNvPr id="3" name="Cerrar llave 2">
          <a:extLst>
            <a:ext uri="{FF2B5EF4-FFF2-40B4-BE49-F238E27FC236}">
              <a16:creationId xmlns:a16="http://schemas.microsoft.com/office/drawing/2014/main" id="{A0BAC6B8-423E-4219-B25A-CA1805294DDB}"/>
            </a:ext>
          </a:extLst>
        </xdr:cNvPr>
        <xdr:cNvSpPr/>
      </xdr:nvSpPr>
      <xdr:spPr>
        <a:xfrm>
          <a:off x="11750675" y="1162050"/>
          <a:ext cx="508000" cy="123190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MX" sz="1100"/>
        </a:p>
      </xdr:txBody>
    </xdr:sp>
    <xdr:clientData/>
  </xdr:twoCellAnchor>
  <xdr:twoCellAnchor>
    <xdr:from>
      <xdr:col>11</xdr:col>
      <xdr:colOff>0</xdr:colOff>
      <xdr:row>8</xdr:row>
      <xdr:rowOff>0</xdr:rowOff>
    </xdr:from>
    <xdr:to>
      <xdr:col>11</xdr:col>
      <xdr:colOff>508000</xdr:colOff>
      <xdr:row>14</xdr:row>
      <xdr:rowOff>0</xdr:rowOff>
    </xdr:to>
    <xdr:sp macro="" textlink="">
      <xdr:nvSpPr>
        <xdr:cNvPr id="4" name="Cerrar llave 3">
          <a:extLst>
            <a:ext uri="{FF2B5EF4-FFF2-40B4-BE49-F238E27FC236}">
              <a16:creationId xmlns:a16="http://schemas.microsoft.com/office/drawing/2014/main" id="{4FDFE1E6-CB51-4982-8BF9-1441183AB84F}"/>
            </a:ext>
          </a:extLst>
        </xdr:cNvPr>
        <xdr:cNvSpPr/>
      </xdr:nvSpPr>
      <xdr:spPr>
        <a:xfrm>
          <a:off x="9420225" y="1562100"/>
          <a:ext cx="508000" cy="22288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MX" sz="1100"/>
        </a:p>
      </xdr:txBody>
    </xdr:sp>
    <xdr:clientData/>
  </xdr:twoCellAnchor>
  <xdr:twoCellAnchor>
    <xdr:from>
      <xdr:col>8</xdr:col>
      <xdr:colOff>0</xdr:colOff>
      <xdr:row>10</xdr:row>
      <xdr:rowOff>95250</xdr:rowOff>
    </xdr:from>
    <xdr:to>
      <xdr:col>8</xdr:col>
      <xdr:colOff>508000</xdr:colOff>
      <xdr:row>19</xdr:row>
      <xdr:rowOff>9525</xdr:rowOff>
    </xdr:to>
    <xdr:sp macro="" textlink="">
      <xdr:nvSpPr>
        <xdr:cNvPr id="5" name="Cerrar llave 4">
          <a:extLst>
            <a:ext uri="{FF2B5EF4-FFF2-40B4-BE49-F238E27FC236}">
              <a16:creationId xmlns:a16="http://schemas.microsoft.com/office/drawing/2014/main" id="{EE730549-D7E8-4626-8B3A-9E3A70B4FDDD}"/>
            </a:ext>
          </a:extLst>
        </xdr:cNvPr>
        <xdr:cNvSpPr/>
      </xdr:nvSpPr>
      <xdr:spPr>
        <a:xfrm>
          <a:off x="6696075" y="2476500"/>
          <a:ext cx="508000" cy="2924175"/>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MX" sz="1100"/>
        </a:p>
      </xdr:txBody>
    </xdr:sp>
    <xdr:clientData/>
  </xdr:twoCellAnchor>
  <xdr:twoCellAnchor>
    <xdr:from>
      <xdr:col>6</xdr:col>
      <xdr:colOff>0</xdr:colOff>
      <xdr:row>11</xdr:row>
      <xdr:rowOff>200024</xdr:rowOff>
    </xdr:from>
    <xdr:to>
      <xdr:col>6</xdr:col>
      <xdr:colOff>508000</xdr:colOff>
      <xdr:row>21</xdr:row>
      <xdr:rowOff>76199</xdr:rowOff>
    </xdr:to>
    <xdr:sp macro="" textlink="">
      <xdr:nvSpPr>
        <xdr:cNvPr id="6" name="Cerrar llave 5">
          <a:extLst>
            <a:ext uri="{FF2B5EF4-FFF2-40B4-BE49-F238E27FC236}">
              <a16:creationId xmlns:a16="http://schemas.microsoft.com/office/drawing/2014/main" id="{CA6131BE-FACD-4552-8AF4-649D824A66DC}"/>
            </a:ext>
          </a:extLst>
        </xdr:cNvPr>
        <xdr:cNvSpPr/>
      </xdr:nvSpPr>
      <xdr:spPr>
        <a:xfrm>
          <a:off x="5181600" y="2809874"/>
          <a:ext cx="508000" cy="3057525"/>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MX" sz="1100"/>
        </a:p>
      </xdr:txBody>
    </xdr:sp>
    <xdr:clientData/>
  </xdr:twoCellAnchor>
  <xdr:twoCellAnchor>
    <xdr:from>
      <xdr:col>4</xdr:col>
      <xdr:colOff>0</xdr:colOff>
      <xdr:row>15</xdr:row>
      <xdr:rowOff>0</xdr:rowOff>
    </xdr:from>
    <xdr:to>
      <xdr:col>4</xdr:col>
      <xdr:colOff>508000</xdr:colOff>
      <xdr:row>25</xdr:row>
      <xdr:rowOff>0</xdr:rowOff>
    </xdr:to>
    <xdr:sp macro="" textlink="">
      <xdr:nvSpPr>
        <xdr:cNvPr id="7" name="Cerrar llave 6">
          <a:extLst>
            <a:ext uri="{FF2B5EF4-FFF2-40B4-BE49-F238E27FC236}">
              <a16:creationId xmlns:a16="http://schemas.microsoft.com/office/drawing/2014/main" id="{C04C8ACB-5384-41E0-82F6-1A6FDED3243F}"/>
            </a:ext>
          </a:extLst>
        </xdr:cNvPr>
        <xdr:cNvSpPr/>
      </xdr:nvSpPr>
      <xdr:spPr>
        <a:xfrm>
          <a:off x="3543300" y="3990975"/>
          <a:ext cx="508000" cy="2600325"/>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MX" sz="1100"/>
        </a:p>
      </xdr:txBody>
    </xdr:sp>
    <xdr:clientData/>
  </xdr:twoCellAnchor>
  <xdr:twoCellAnchor>
    <xdr:from>
      <xdr:col>2</xdr:col>
      <xdr:colOff>0</xdr:colOff>
      <xdr:row>20</xdr:row>
      <xdr:rowOff>0</xdr:rowOff>
    </xdr:from>
    <xdr:to>
      <xdr:col>2</xdr:col>
      <xdr:colOff>508000</xdr:colOff>
      <xdr:row>31</xdr:row>
      <xdr:rowOff>177800</xdr:rowOff>
    </xdr:to>
    <xdr:sp macro="" textlink="">
      <xdr:nvSpPr>
        <xdr:cNvPr id="8" name="Cerrar llave 7">
          <a:extLst>
            <a:ext uri="{FF2B5EF4-FFF2-40B4-BE49-F238E27FC236}">
              <a16:creationId xmlns:a16="http://schemas.microsoft.com/office/drawing/2014/main" id="{8EFA75A1-0535-4591-905E-5210AB5E9225}"/>
            </a:ext>
          </a:extLst>
        </xdr:cNvPr>
        <xdr:cNvSpPr/>
      </xdr:nvSpPr>
      <xdr:spPr>
        <a:xfrm>
          <a:off x="1800225" y="5591175"/>
          <a:ext cx="508000" cy="2378075"/>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MX"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ora.ledesma\Downloads\C&#225;lculo%20del%20ODS%202.4.1.%20censos%20y%20enas%20(1).xlsx" TargetMode="External"/><Relationship Id="rId1" Type="http://schemas.openxmlformats.org/officeDocument/2006/relationships/externalLinkPath" Target="file:///C:\Users\dora.ledesma\Downloads\C&#225;lculo%20del%20ODS%202.4.1.%20censos%20y%20en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a14_agri04"/>
      <sheetName val="ena17_ent_ipcred02"/>
      <sheetName val="ena17_ent_agri03"/>
      <sheetName val="ena17_cult_prob01"/>
      <sheetName val="ena17_cult_ipprob01"/>
      <sheetName val="ena17_cult_ipagri04"/>
      <sheetName val="2017"/>
      <sheetName val="Valor de la producción ag"/>
      <sheetName val="ingresos"/>
      <sheetName val="riesgos "/>
      <sheetName val="degradación del suelo"/>
      <sheetName val="agua"/>
      <sheetName val="IB_2.2-3"/>
      <sheetName val="Fertilizantes"/>
      <sheetName val="IB_2.2-5"/>
      <sheetName val="Plaguicidas"/>
      <sheetName val="ena17_amb02"/>
      <sheetName val="ena17_tp_ipagri08 "/>
      <sheetName val="agrobiodiv"/>
      <sheetName val="ena19_ent_ipprob02"/>
      <sheetName val="ena17_agri08  (2)"/>
      <sheetName val="ENA_2012_07"/>
      <sheetName val="ena14_agri07"/>
      <sheetName val="tasa salario"/>
      <sheetName val="Salarios-en-2022-T4"/>
      <sheetName val="FIES"/>
      <sheetName val="Derechos"/>
      <sheetName val="esquema (%)"/>
      <sheetName val="decisión"/>
      <sheetName val="esquema"/>
      <sheetName val="ran_da_dgrcd_historico_ejidos_r"/>
      <sheetName val="Hoja3"/>
      <sheetName val="ena14_ipprob01"/>
      <sheetName val="ena17_gen_prob01"/>
      <sheetName val="ena17_ent_ipcred02 (2)"/>
      <sheetName val="ena19_ent_ipprob01"/>
      <sheetName val="ena17_cred04"/>
      <sheetName val="Hoja1"/>
      <sheetName val="ena17_agri08 "/>
      <sheetName val="5 Ac_agric_mpio (2)"/>
      <sheetName val="5 Ac_agric_mpio"/>
      <sheetName val="ena19_str_sup_cult_ipcred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8">
          <cell r="S8">
            <v>0.90074706510138747</v>
          </cell>
        </row>
        <row r="10">
          <cell r="O10">
            <v>9.3699999999999992E-2</v>
          </cell>
          <cell r="S10">
            <v>9.9252934898612602E-2</v>
          </cell>
          <cell r="U10">
            <v>3.9300000000000002E-2</v>
          </cell>
        </row>
        <row r="12">
          <cell r="U12">
            <v>0.96069999999999989</v>
          </cell>
        </row>
        <row r="14">
          <cell r="I14">
            <v>4.3176126468875888E-3</v>
          </cell>
          <cell r="O14">
            <v>0.90629999999999999</v>
          </cell>
        </row>
        <row r="16">
          <cell r="I16">
            <v>0.6944939394628834</v>
          </cell>
        </row>
        <row r="18">
          <cell r="F18">
            <v>0.95794839506258167</v>
          </cell>
          <cell r="I18">
            <v>0.29467396549213154</v>
          </cell>
        </row>
        <row r="20">
          <cell r="I20">
            <v>6.5144823980975439E-3</v>
          </cell>
        </row>
        <row r="23">
          <cell r="D23">
            <v>0.49444827261627039</v>
          </cell>
        </row>
        <row r="25">
          <cell r="B25">
            <v>0.99739000954502066</v>
          </cell>
        </row>
        <row r="26">
          <cell r="F26">
            <v>4.205160493741833E-2</v>
          </cell>
        </row>
        <row r="27">
          <cell r="B27">
            <v>2.6099904549793189E-3</v>
          </cell>
        </row>
        <row r="33">
          <cell r="D33">
            <v>0.50555172738372967</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datamexico.org/api/data?Population+Classification=1&amp;Subgroup=611&amp;Quarter=20101,20224&amp;cube=inegi_enoe&amp;drilldowns=Subgroup,Quarter,State&amp;measures=Monthly+Wage&amp;parents=false&amp;sparse=false&amp;growth=Quarter,Monthly+Wage" TargetMode="External"/><Relationship Id="rId2" Type="http://schemas.openxmlformats.org/officeDocument/2006/relationships/hyperlink" Target="https://www.salario.online/salario-minimo-mexico/" TargetMode="External"/><Relationship Id="rId1" Type="http://schemas.openxmlformats.org/officeDocument/2006/relationships/hyperlink" Target="https://datamexico.org/es/profile/occupation/trabajadores-en-actividades-agricola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eleconomista.com.mx/politica/Impacta-a-60.8-de-hogares-inseguridad-alimentaria-20220801-0150.html" TargetMode="External"/><Relationship Id="rId2" Type="http://schemas.openxmlformats.org/officeDocument/2006/relationships/hyperlink" Target="https://www.fao.org/mexico/noticias/detail-events/es/c/1513467/" TargetMode="External"/><Relationship Id="rId1" Type="http://schemas.openxmlformats.org/officeDocument/2006/relationships/hyperlink" Target="https://unamglobal.unam.mx/global_revista/inseguridad-alimentaria-casi-un-cuarto-de-la-poblacion-mexicana/" TargetMode="External"/><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hyperlink" Target="https://www.gob.mx/ran/acciones-y-programas/regularizacion-y-registro-de-actos-juridicos-agrarios-rraja" TargetMode="External"/><Relationship Id="rId1" Type="http://schemas.openxmlformats.org/officeDocument/2006/relationships/hyperlink" Target="https://www.gob.mx/ran/acciones-y-programas/regularizacion-y-registro-de-actos-juridicos-agrarios-rraja"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who.int/es/publications/i/item/978924000566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F911-5F50-453A-88D0-C8F78D669C5B}">
  <dimension ref="A1:I18"/>
  <sheetViews>
    <sheetView topLeftCell="A4" workbookViewId="0">
      <selection activeCell="A3" sqref="A3"/>
    </sheetView>
  </sheetViews>
  <sheetFormatPr baseColWidth="10" defaultRowHeight="15" x14ac:dyDescent="0.25"/>
  <cols>
    <col min="6" max="6" width="15.28515625" customWidth="1"/>
    <col min="7" max="7" width="20.5703125" customWidth="1"/>
    <col min="8" max="8" width="79.28515625" customWidth="1"/>
  </cols>
  <sheetData>
    <row r="1" spans="1:9" x14ac:dyDescent="0.25">
      <c r="A1" s="32" t="s">
        <v>45</v>
      </c>
    </row>
    <row r="2" spans="1:9" x14ac:dyDescent="0.25">
      <c r="A2" t="s">
        <v>346</v>
      </c>
    </row>
    <row r="3" spans="1:9" x14ac:dyDescent="0.25">
      <c r="A3" s="23"/>
      <c r="B3" s="23"/>
      <c r="C3" s="23"/>
      <c r="D3" s="23"/>
      <c r="E3" s="23"/>
      <c r="F3" s="23"/>
      <c r="G3" s="23"/>
      <c r="H3" s="23"/>
      <c r="I3" s="23"/>
    </row>
    <row r="4" spans="1:9" ht="21" x14ac:dyDescent="0.35">
      <c r="A4" s="243" t="s">
        <v>345</v>
      </c>
      <c r="B4" s="124"/>
      <c r="C4" s="124"/>
      <c r="D4" s="124"/>
      <c r="E4" s="124"/>
      <c r="F4" s="244" t="s">
        <v>77</v>
      </c>
      <c r="G4" s="124" t="s">
        <v>2</v>
      </c>
      <c r="H4" s="245" t="s">
        <v>331</v>
      </c>
      <c r="I4" s="23"/>
    </row>
    <row r="5" spans="1:9" x14ac:dyDescent="0.25">
      <c r="A5" s="23" t="s">
        <v>35</v>
      </c>
      <c r="B5" s="23"/>
      <c r="C5" s="23"/>
      <c r="D5" s="23"/>
      <c r="E5" s="23"/>
      <c r="F5" s="246" t="s">
        <v>332</v>
      </c>
      <c r="G5" s="35" t="s">
        <v>332</v>
      </c>
      <c r="H5" s="159" t="s">
        <v>333</v>
      </c>
      <c r="I5" s="23"/>
    </row>
    <row r="6" spans="1:9" x14ac:dyDescent="0.25">
      <c r="A6" s="247" t="s">
        <v>334</v>
      </c>
      <c r="B6" s="23"/>
      <c r="C6" s="23"/>
      <c r="D6" s="23"/>
      <c r="E6" s="23"/>
      <c r="F6" s="14" t="s">
        <v>332</v>
      </c>
      <c r="G6" s="35"/>
      <c r="H6" s="159" t="s">
        <v>335</v>
      </c>
      <c r="I6" s="23"/>
    </row>
    <row r="7" spans="1:9" x14ac:dyDescent="0.25">
      <c r="A7" s="247" t="s">
        <v>36</v>
      </c>
      <c r="B7" s="23"/>
      <c r="C7" s="23"/>
      <c r="D7" s="23"/>
      <c r="E7" s="23"/>
      <c r="F7" s="248" t="s">
        <v>332</v>
      </c>
      <c r="G7" s="35" t="s">
        <v>336</v>
      </c>
      <c r="H7" s="159" t="s">
        <v>344</v>
      </c>
      <c r="I7" s="23"/>
    </row>
    <row r="8" spans="1:9" x14ac:dyDescent="0.25">
      <c r="A8" s="23" t="s">
        <v>50</v>
      </c>
      <c r="B8" s="23"/>
      <c r="C8" s="23"/>
      <c r="D8" s="23"/>
      <c r="E8" s="23"/>
      <c r="F8" s="246" t="s">
        <v>332</v>
      </c>
      <c r="G8" s="35" t="s">
        <v>332</v>
      </c>
      <c r="H8" s="159" t="s">
        <v>344</v>
      </c>
      <c r="I8" s="23"/>
    </row>
    <row r="9" spans="1:9" x14ac:dyDescent="0.25">
      <c r="A9" s="23" t="s">
        <v>60</v>
      </c>
      <c r="B9" s="23"/>
      <c r="C9" s="23"/>
      <c r="D9" s="23"/>
      <c r="E9" s="23"/>
      <c r="F9" s="246" t="s">
        <v>332</v>
      </c>
      <c r="G9" s="35" t="s">
        <v>332</v>
      </c>
      <c r="H9" s="159" t="s">
        <v>337</v>
      </c>
      <c r="I9" s="23"/>
    </row>
    <row r="10" spans="1:9" x14ac:dyDescent="0.25">
      <c r="A10" s="23" t="s">
        <v>115</v>
      </c>
      <c r="B10" s="23"/>
      <c r="C10" s="23"/>
      <c r="D10" s="23"/>
      <c r="E10" s="23"/>
      <c r="F10" s="246" t="s">
        <v>332</v>
      </c>
      <c r="G10" s="35"/>
      <c r="H10" s="159" t="s">
        <v>338</v>
      </c>
      <c r="I10" s="23"/>
    </row>
    <row r="11" spans="1:9" x14ac:dyDescent="0.25">
      <c r="A11" s="23" t="s">
        <v>138</v>
      </c>
      <c r="B11" s="23"/>
      <c r="C11" s="23"/>
      <c r="D11" s="23"/>
      <c r="E11" s="23"/>
      <c r="F11" s="248" t="s">
        <v>332</v>
      </c>
      <c r="G11" s="35"/>
      <c r="H11" s="159" t="s">
        <v>338</v>
      </c>
      <c r="I11" s="23"/>
    </row>
    <row r="12" spans="1:9" x14ac:dyDescent="0.25">
      <c r="A12" s="23" t="s">
        <v>183</v>
      </c>
      <c r="B12" s="23"/>
      <c r="C12" s="23"/>
      <c r="D12" s="23"/>
      <c r="E12" s="23"/>
      <c r="F12" s="248" t="s">
        <v>332</v>
      </c>
      <c r="G12" s="35"/>
      <c r="H12" s="159" t="s">
        <v>338</v>
      </c>
      <c r="I12" s="23"/>
    </row>
    <row r="13" spans="1:9" x14ac:dyDescent="0.25">
      <c r="A13" s="23" t="s">
        <v>211</v>
      </c>
      <c r="B13" s="23"/>
      <c r="C13" s="23"/>
      <c r="D13" s="23"/>
      <c r="E13" s="23"/>
      <c r="F13" s="248" t="s">
        <v>332</v>
      </c>
      <c r="G13" s="35" t="s">
        <v>332</v>
      </c>
      <c r="H13" s="159" t="s">
        <v>339</v>
      </c>
      <c r="I13" s="23"/>
    </row>
    <row r="14" spans="1:9" x14ac:dyDescent="0.25">
      <c r="A14" s="23" t="s">
        <v>340</v>
      </c>
      <c r="B14" s="23"/>
      <c r="C14" s="23"/>
      <c r="D14" s="23"/>
      <c r="E14" s="23"/>
      <c r="F14" s="14" t="s">
        <v>332</v>
      </c>
      <c r="G14" s="35"/>
      <c r="H14" s="159" t="s">
        <v>341</v>
      </c>
      <c r="I14" s="23"/>
    </row>
    <row r="15" spans="1:9" ht="36" customHeight="1" x14ac:dyDescent="0.25">
      <c r="A15" s="124" t="s">
        <v>342</v>
      </c>
      <c r="B15" s="124"/>
      <c r="C15" s="124"/>
      <c r="D15" s="124"/>
      <c r="E15" s="124"/>
      <c r="F15" s="249" t="s">
        <v>332</v>
      </c>
      <c r="G15" s="244"/>
      <c r="H15" s="250" t="s">
        <v>343</v>
      </c>
      <c r="I15" s="23"/>
    </row>
    <row r="16" spans="1:9" x14ac:dyDescent="0.25">
      <c r="A16" s="23"/>
      <c r="B16" s="23"/>
      <c r="C16" s="23"/>
      <c r="D16" s="23"/>
      <c r="E16" s="23"/>
      <c r="F16" s="23"/>
      <c r="G16" s="23"/>
      <c r="H16" s="35"/>
      <c r="I16" s="23"/>
    </row>
    <row r="17" spans="1:9" x14ac:dyDescent="0.25">
      <c r="A17" s="23"/>
      <c r="B17" s="23"/>
      <c r="C17" s="23"/>
      <c r="D17" s="23"/>
      <c r="E17" s="23"/>
      <c r="F17" s="23"/>
      <c r="G17" s="23"/>
      <c r="H17" s="23"/>
      <c r="I17" s="23"/>
    </row>
    <row r="18" spans="1:9" x14ac:dyDescent="0.25">
      <c r="I18" s="23"/>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BB0A1-67E1-475F-8F91-9149AB1DF267}">
  <dimension ref="A1:H48"/>
  <sheetViews>
    <sheetView workbookViewId="0">
      <selection activeCell="G9" sqref="G9"/>
    </sheetView>
  </sheetViews>
  <sheetFormatPr baseColWidth="10" defaultRowHeight="15" x14ac:dyDescent="0.25"/>
  <sheetData>
    <row r="1" spans="1:8" ht="18.75" x14ac:dyDescent="0.3">
      <c r="A1" s="166" t="s">
        <v>211</v>
      </c>
    </row>
    <row r="4" spans="1:8" ht="15.75" x14ac:dyDescent="0.25">
      <c r="A4" s="168" t="s">
        <v>212</v>
      </c>
      <c r="B4" s="169"/>
      <c r="C4" s="169"/>
      <c r="D4" s="169"/>
      <c r="E4" s="168"/>
      <c r="F4" s="173" t="s">
        <v>215</v>
      </c>
      <c r="G4" s="169"/>
      <c r="H4" s="169"/>
    </row>
    <row r="5" spans="1:8" ht="15.75" x14ac:dyDescent="0.25">
      <c r="A5" s="170">
        <v>2022</v>
      </c>
      <c r="B5" s="171"/>
      <c r="C5" s="171" t="s">
        <v>213</v>
      </c>
      <c r="D5" s="171"/>
      <c r="E5" s="168"/>
      <c r="F5">
        <v>2022</v>
      </c>
    </row>
    <row r="6" spans="1:8" ht="15.75" x14ac:dyDescent="0.25">
      <c r="A6" s="168" t="s">
        <v>77</v>
      </c>
      <c r="B6" s="169"/>
      <c r="C6" s="172">
        <v>0.7591254764964579</v>
      </c>
      <c r="D6" s="172">
        <v>0.6222483948605777</v>
      </c>
      <c r="G6" s="163" t="s">
        <v>222</v>
      </c>
    </row>
    <row r="7" spans="1:8" ht="15.75" x14ac:dyDescent="0.25">
      <c r="A7" s="173" t="s">
        <v>3</v>
      </c>
      <c r="B7" s="169"/>
      <c r="C7" s="174">
        <v>0.54998322963396962</v>
      </c>
      <c r="D7" s="174">
        <v>0.4508163570262827</v>
      </c>
      <c r="E7" s="173"/>
    </row>
    <row r="8" spans="1:8" ht="15.75" x14ac:dyDescent="0.25">
      <c r="A8" s="175" t="s">
        <v>4</v>
      </c>
      <c r="B8" s="169"/>
      <c r="C8" s="176">
        <v>1.4619933677798471</v>
      </c>
      <c r="D8" s="176">
        <v>1.1983829479632344</v>
      </c>
      <c r="E8" s="173"/>
    </row>
    <row r="9" spans="1:8" ht="15.75" x14ac:dyDescent="0.25">
      <c r="A9" s="175" t="s">
        <v>5</v>
      </c>
      <c r="B9" s="169"/>
      <c r="C9" s="176">
        <v>1.5470272696632625</v>
      </c>
      <c r="D9" s="176">
        <v>1.2680844803105471</v>
      </c>
      <c r="E9" s="175"/>
      <c r="G9" s="163" t="s">
        <v>216</v>
      </c>
    </row>
    <row r="10" spans="1:8" ht="15.75" x14ac:dyDescent="0.25">
      <c r="A10" s="173" t="s">
        <v>6</v>
      </c>
      <c r="B10" s="169"/>
      <c r="C10" s="174">
        <v>0.58010243921779292</v>
      </c>
      <c r="D10" s="174">
        <v>0.47550480498155406</v>
      </c>
      <c r="E10" s="173"/>
    </row>
    <row r="11" spans="1:8" ht="15.75" x14ac:dyDescent="0.25">
      <c r="A11" s="175" t="s">
        <v>100</v>
      </c>
      <c r="B11" s="169"/>
      <c r="C11" s="176">
        <v>1.8721411022680761</v>
      </c>
      <c r="D11" s="176">
        <v>1.5345773945241301</v>
      </c>
      <c r="E11" s="173"/>
      <c r="F11" s="169"/>
      <c r="G11" s="174"/>
      <c r="H11" s="174"/>
    </row>
    <row r="12" spans="1:8" ht="15.75" x14ac:dyDescent="0.25">
      <c r="A12" s="175" t="s">
        <v>11</v>
      </c>
      <c r="B12" s="169"/>
      <c r="C12" s="176">
        <v>1.4700084706787004</v>
      </c>
      <c r="D12" s="176">
        <v>1.2049528564538199</v>
      </c>
      <c r="E12" s="173"/>
      <c r="F12" s="169"/>
      <c r="G12" s="174"/>
      <c r="H12" s="174"/>
    </row>
    <row r="13" spans="1:8" ht="15.75" x14ac:dyDescent="0.25">
      <c r="A13" s="173" t="s">
        <v>7</v>
      </c>
      <c r="B13" s="169"/>
      <c r="C13" s="174">
        <v>0.34055650976621682</v>
      </c>
      <c r="D13" s="174">
        <v>0.27915113920213408</v>
      </c>
      <c r="E13" s="173"/>
      <c r="F13" s="169"/>
      <c r="G13" s="174"/>
      <c r="H13" s="174"/>
    </row>
    <row r="14" spans="1:8" ht="15.75" x14ac:dyDescent="0.25">
      <c r="A14" s="173" t="s">
        <v>8</v>
      </c>
      <c r="B14" s="169"/>
      <c r="C14" s="174">
        <v>0.88591321648646704</v>
      </c>
      <c r="D14" s="174">
        <v>0.72617517658432562</v>
      </c>
      <c r="E14" s="173"/>
      <c r="F14" s="169"/>
      <c r="G14" s="174"/>
      <c r="H14" s="174"/>
    </row>
    <row r="15" spans="1:8" ht="15.75" x14ac:dyDescent="0.25">
      <c r="A15" s="173" t="s">
        <v>9</v>
      </c>
      <c r="B15" s="169"/>
      <c r="C15" s="174">
        <v>0.51682541408521032</v>
      </c>
      <c r="D15" s="174">
        <v>0.42363719081317924</v>
      </c>
      <c r="E15" s="175"/>
      <c r="F15" s="169"/>
      <c r="G15" s="176"/>
      <c r="H15" s="176"/>
    </row>
    <row r="16" spans="1:8" ht="15.75" x14ac:dyDescent="0.25">
      <c r="A16" s="173" t="s">
        <v>12</v>
      </c>
      <c r="B16" s="169"/>
      <c r="C16" s="174">
        <v>0.79758538574451032</v>
      </c>
      <c r="D16" s="174">
        <v>0.6537736400763412</v>
      </c>
      <c r="E16" s="175"/>
      <c r="F16" s="169"/>
      <c r="G16" s="176"/>
      <c r="H16" s="176"/>
    </row>
    <row r="17" spans="1:8" ht="15.75" x14ac:dyDescent="0.25">
      <c r="A17" s="175" t="s">
        <v>14</v>
      </c>
      <c r="B17" s="169"/>
      <c r="C17" s="176">
        <v>1.0770466547420103</v>
      </c>
      <c r="D17" s="174">
        <v>0.88284555432951273</v>
      </c>
      <c r="E17" s="173"/>
      <c r="F17" s="169"/>
      <c r="G17" s="174"/>
      <c r="H17" s="174"/>
    </row>
    <row r="18" spans="1:8" ht="15.75" x14ac:dyDescent="0.25">
      <c r="A18" s="173" t="s">
        <v>15</v>
      </c>
      <c r="B18" s="169"/>
      <c r="C18" s="174">
        <v>7.123595930744181E-2</v>
      </c>
      <c r="D18" s="174">
        <v>5.8391481655952468E-2</v>
      </c>
      <c r="E18" s="173"/>
      <c r="F18" s="169"/>
      <c r="G18" s="174"/>
      <c r="H18" s="174"/>
    </row>
    <row r="19" spans="1:8" ht="15.75" x14ac:dyDescent="0.25">
      <c r="A19" s="173" t="s">
        <v>16</v>
      </c>
      <c r="B19" s="169"/>
      <c r="C19" s="174">
        <v>0.39133754642886648</v>
      </c>
      <c r="D19" s="174">
        <v>0.32077590286903673</v>
      </c>
      <c r="E19" s="173"/>
      <c r="F19" s="169"/>
      <c r="G19" s="174"/>
      <c r="H19" s="174"/>
    </row>
    <row r="20" spans="1:8" ht="15.75" x14ac:dyDescent="0.25">
      <c r="A20" s="175" t="s">
        <v>17</v>
      </c>
      <c r="B20" s="169"/>
      <c r="C20" s="176">
        <v>1.1762150561250024</v>
      </c>
      <c r="D20" s="174">
        <v>0.96413301008221686</v>
      </c>
      <c r="E20" s="173"/>
      <c r="F20" s="169"/>
      <c r="G20" s="174"/>
      <c r="H20" s="174"/>
    </row>
    <row r="21" spans="1:8" ht="15.75" x14ac:dyDescent="0.25">
      <c r="A21" s="173" t="s">
        <v>214</v>
      </c>
      <c r="B21" s="169"/>
      <c r="C21" s="174">
        <v>0.31559801336159893</v>
      </c>
      <c r="D21" s="174">
        <v>0.2586928818958672</v>
      </c>
      <c r="E21" s="173"/>
      <c r="F21" s="169"/>
      <c r="G21" s="174"/>
      <c r="H21" s="174"/>
    </row>
    <row r="22" spans="1:8" ht="15.75" x14ac:dyDescent="0.25">
      <c r="A22" s="177" t="s">
        <v>102</v>
      </c>
      <c r="B22" s="171"/>
      <c r="C22" s="178">
        <v>1.6419353203031826</v>
      </c>
      <c r="D22" s="178">
        <v>1.3458797644875395</v>
      </c>
      <c r="E22" s="173"/>
      <c r="F22" s="169"/>
      <c r="G22" s="174"/>
      <c r="H22" s="174"/>
    </row>
    <row r="23" spans="1:8" ht="15.75" x14ac:dyDescent="0.25">
      <c r="A23" s="173" t="s">
        <v>19</v>
      </c>
      <c r="B23" s="169"/>
      <c r="C23" s="174">
        <v>0.5085843470696676</v>
      </c>
      <c r="D23" s="174">
        <v>0.41688206154782143</v>
      </c>
    </row>
    <row r="24" spans="1:8" ht="15.75" x14ac:dyDescent="0.25">
      <c r="A24" s="173" t="s">
        <v>20</v>
      </c>
      <c r="B24" s="169"/>
      <c r="C24" s="174">
        <v>0.95942950416316464</v>
      </c>
      <c r="D24" s="174">
        <v>0.78643582310360627</v>
      </c>
    </row>
    <row r="25" spans="1:8" ht="15.75" x14ac:dyDescent="0.25">
      <c r="A25" s="175" t="s">
        <v>21</v>
      </c>
      <c r="B25" s="169"/>
      <c r="C25" s="176">
        <v>1.1078302539958382</v>
      </c>
      <c r="D25" s="174">
        <v>0.90807859658246237</v>
      </c>
    </row>
    <row r="26" spans="1:8" ht="15.75" x14ac:dyDescent="0.25">
      <c r="A26" s="173" t="s">
        <v>22</v>
      </c>
      <c r="B26" s="169"/>
      <c r="C26" s="174">
        <v>0.1417049913584521</v>
      </c>
      <c r="D26" s="174">
        <v>0.11615431986748806</v>
      </c>
    </row>
    <row r="27" spans="1:8" ht="15.75" x14ac:dyDescent="0.25">
      <c r="A27" s="173" t="s">
        <v>23</v>
      </c>
      <c r="B27" s="169"/>
      <c r="C27" s="174">
        <v>0.46383677950369462</v>
      </c>
      <c r="D27" s="174">
        <v>0.38020287878563963</v>
      </c>
    </row>
    <row r="28" spans="1:8" ht="15.75" x14ac:dyDescent="0.25">
      <c r="A28" s="173" t="s">
        <v>24</v>
      </c>
      <c r="B28" s="169"/>
      <c r="C28" s="174">
        <v>0.15645905665884111</v>
      </c>
      <c r="D28" s="174">
        <v>0.12824809584403182</v>
      </c>
    </row>
    <row r="29" spans="1:8" ht="15.75" x14ac:dyDescent="0.25">
      <c r="A29" s="173" t="s">
        <v>25</v>
      </c>
      <c r="B29" s="169"/>
      <c r="C29" s="174">
        <v>0.26433116712393562</v>
      </c>
      <c r="D29" s="174">
        <v>0.21666990444531539</v>
      </c>
    </row>
    <row r="30" spans="1:8" ht="15.75" x14ac:dyDescent="0.25">
      <c r="A30" s="173" t="s">
        <v>26</v>
      </c>
      <c r="B30" s="169"/>
      <c r="C30" s="174">
        <v>0.33207034154394005</v>
      </c>
      <c r="D30" s="174">
        <v>0.27219510265966507</v>
      </c>
    </row>
    <row r="31" spans="1:8" ht="15.75" x14ac:dyDescent="0.25">
      <c r="A31" s="175" t="s">
        <v>27</v>
      </c>
      <c r="B31" s="169"/>
      <c r="C31" s="176">
        <v>1.6215066984985225</v>
      </c>
      <c r="D31" s="176">
        <v>1.3291346050629989</v>
      </c>
    </row>
    <row r="32" spans="1:8" ht="15.75" x14ac:dyDescent="0.25">
      <c r="A32" s="175" t="s">
        <v>28</v>
      </c>
      <c r="B32" s="169"/>
      <c r="C32" s="176">
        <v>1.4543185809472705</v>
      </c>
      <c r="D32" s="176">
        <v>1.1920919935224632</v>
      </c>
    </row>
    <row r="33" spans="1:4" ht="15.75" x14ac:dyDescent="0.25">
      <c r="A33" s="173" t="s">
        <v>29</v>
      </c>
      <c r="B33" s="169"/>
      <c r="C33" s="174">
        <v>0.57249334345678526</v>
      </c>
      <c r="D33" s="174">
        <v>0.46926769692732379</v>
      </c>
    </row>
    <row r="34" spans="1:4" ht="15.75" x14ac:dyDescent="0.25">
      <c r="A34" s="173" t="s">
        <v>30</v>
      </c>
      <c r="B34" s="169"/>
      <c r="C34" s="174">
        <v>0.6415005187956947</v>
      </c>
      <c r="D34" s="174">
        <v>0.52583226420633966</v>
      </c>
    </row>
    <row r="35" spans="1:4" ht="15.75" x14ac:dyDescent="0.25">
      <c r="A35" s="173" t="s">
        <v>31</v>
      </c>
      <c r="B35" s="169"/>
      <c r="C35" s="174">
        <v>0.29564390965536824</v>
      </c>
      <c r="D35" s="174">
        <v>0.24233668073214365</v>
      </c>
    </row>
    <row r="36" spans="1:4" ht="15.75" x14ac:dyDescent="0.25">
      <c r="A36" s="173" t="s">
        <v>103</v>
      </c>
      <c r="B36" s="169"/>
      <c r="C36" s="174">
        <v>0.33232815518601261</v>
      </c>
      <c r="D36" s="174">
        <v>0.27240643020684896</v>
      </c>
    </row>
    <row r="37" spans="1:4" ht="15.75" x14ac:dyDescent="0.25">
      <c r="A37" s="173" t="s">
        <v>33</v>
      </c>
      <c r="B37" s="169"/>
      <c r="C37" s="174">
        <v>0.44567046463190541</v>
      </c>
      <c r="D37" s="174">
        <v>0.36531211221346094</v>
      </c>
    </row>
    <row r="38" spans="1:4" ht="15.75" x14ac:dyDescent="0.25">
      <c r="A38" s="179" t="s">
        <v>34</v>
      </c>
      <c r="B38" s="171"/>
      <c r="C38" s="180">
        <v>0.2988021797053998</v>
      </c>
      <c r="D38" s="180">
        <v>0.24492548657520188</v>
      </c>
    </row>
    <row r="39" spans="1:4" ht="15.75" x14ac:dyDescent="0.25">
      <c r="A39" s="173" t="s">
        <v>217</v>
      </c>
    </row>
    <row r="44" spans="1:4" x14ac:dyDescent="0.25">
      <c r="A44" t="s">
        <v>218</v>
      </c>
    </row>
    <row r="45" spans="1:4" x14ac:dyDescent="0.25">
      <c r="A45" t="s">
        <v>219</v>
      </c>
    </row>
    <row r="46" spans="1:4" x14ac:dyDescent="0.25">
      <c r="A46" t="s">
        <v>220</v>
      </c>
    </row>
    <row r="48" spans="1:4" x14ac:dyDescent="0.25">
      <c r="A48" s="163" t="s">
        <v>221</v>
      </c>
    </row>
  </sheetData>
  <hyperlinks>
    <hyperlink ref="G9" r:id="rId1" display="https://datamexico.org/es/profile/occupation/trabajadores-en-actividades-agricolas" xr:uid="{30D27DD7-4966-469A-95CA-86889445D949}"/>
    <hyperlink ref="G6" r:id="rId2" location="Evolucion_historica_del_salario_minimo_de_Mexico" display="https://www.salario.online/salario-minimo-mexico/ - Evolucion_historica_del_salario_minimo_de_Mexico" xr:uid="{CDEDA31C-1B56-4D98-B6F2-E7B1028137A4}"/>
    <hyperlink ref="A48" r:id="rId3" xr:uid="{39040449-A7B0-4429-B48E-5AB494CC049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77649-9021-4162-91F6-F3D6D808A829}">
  <dimension ref="A1:AR18"/>
  <sheetViews>
    <sheetView topLeftCell="F1" workbookViewId="0">
      <selection activeCell="G9" sqref="G9"/>
    </sheetView>
  </sheetViews>
  <sheetFormatPr baseColWidth="10" defaultRowHeight="15" x14ac:dyDescent="0.25"/>
  <cols>
    <col min="4" max="4" width="19.7109375" customWidth="1"/>
    <col min="5" max="5" width="10" customWidth="1"/>
    <col min="6" max="6" width="32.5703125" customWidth="1"/>
  </cols>
  <sheetData>
    <row r="1" spans="1:44" ht="18.75" x14ac:dyDescent="0.3">
      <c r="A1" s="5" t="s">
        <v>224</v>
      </c>
    </row>
    <row r="3" spans="1:44" ht="15.75" thickBot="1" x14ac:dyDescent="0.3">
      <c r="A3" t="s">
        <v>225</v>
      </c>
    </row>
    <row r="4" spans="1:44" x14ac:dyDescent="0.25">
      <c r="A4" s="19"/>
      <c r="B4" s="20"/>
      <c r="C4" s="20"/>
      <c r="D4" s="20"/>
      <c r="E4" s="384"/>
      <c r="F4" s="21"/>
      <c r="G4" s="185" t="s">
        <v>226</v>
      </c>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160"/>
    </row>
    <row r="5" spans="1:44" x14ac:dyDescent="0.25">
      <c r="A5" s="22" t="s">
        <v>242</v>
      </c>
      <c r="B5" s="302"/>
      <c r="C5" s="302"/>
      <c r="D5" s="302"/>
      <c r="E5" s="191">
        <v>0.59099999999999997</v>
      </c>
      <c r="F5" s="24" t="s">
        <v>227</v>
      </c>
      <c r="G5" s="186" t="s">
        <v>228</v>
      </c>
      <c r="H5" t="s">
        <v>229</v>
      </c>
      <c r="AR5" s="161"/>
    </row>
    <row r="6" spans="1:44" x14ac:dyDescent="0.25">
      <c r="A6" s="385" t="s">
        <v>243</v>
      </c>
      <c r="B6" s="302"/>
      <c r="C6" s="302"/>
      <c r="D6" s="302"/>
      <c r="E6" s="188">
        <v>0.47099999999999997</v>
      </c>
      <c r="F6" s="24"/>
      <c r="G6" t="s">
        <v>230</v>
      </c>
      <c r="AR6" s="161"/>
    </row>
    <row r="7" spans="1:44" x14ac:dyDescent="0.25">
      <c r="A7" s="386" t="s">
        <v>244</v>
      </c>
      <c r="B7" s="302"/>
      <c r="C7" s="302"/>
      <c r="D7" s="302"/>
      <c r="E7" s="189">
        <v>8.299999999999999E-2</v>
      </c>
      <c r="F7" s="24"/>
      <c r="AR7" s="161"/>
    </row>
    <row r="8" spans="1:44" x14ac:dyDescent="0.25">
      <c r="A8" s="387" t="s">
        <v>245</v>
      </c>
      <c r="B8" s="302"/>
      <c r="C8" s="302"/>
      <c r="D8" s="302"/>
      <c r="E8" s="190">
        <v>3.6999999999999998E-2</v>
      </c>
      <c r="F8" s="24" t="s">
        <v>231</v>
      </c>
      <c r="G8" t="s">
        <v>232</v>
      </c>
      <c r="AR8" s="161"/>
    </row>
    <row r="9" spans="1:44" ht="15.75" thickBot="1" x14ac:dyDescent="0.3">
      <c r="A9" s="25"/>
      <c r="B9" s="26"/>
      <c r="C9" s="26"/>
      <c r="D9" s="26"/>
      <c r="E9" s="347" t="s">
        <v>237</v>
      </c>
      <c r="F9" s="27"/>
      <c r="G9" s="187" t="s">
        <v>233</v>
      </c>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162"/>
    </row>
    <row r="10" spans="1:44" x14ac:dyDescent="0.25">
      <c r="G10" s="134"/>
      <c r="H10" s="23"/>
      <c r="I10" s="23"/>
      <c r="J10" s="23"/>
      <c r="K10" s="32">
        <v>2022</v>
      </c>
      <c r="L10" s="23"/>
      <c r="M10" s="23"/>
      <c r="N10" s="23"/>
      <c r="O10" s="23"/>
      <c r="P10" s="23"/>
      <c r="Q10" s="23"/>
      <c r="R10" s="23"/>
      <c r="S10" s="135"/>
    </row>
    <row r="11" spans="1:44" x14ac:dyDescent="0.25">
      <c r="G11" s="134"/>
      <c r="H11" s="23"/>
      <c r="I11" s="23"/>
      <c r="J11" s="192"/>
      <c r="K11" s="182">
        <v>0.34899999999999998</v>
      </c>
      <c r="L11" s="23"/>
      <c r="M11" s="196" t="s">
        <v>234</v>
      </c>
      <c r="N11" s="23"/>
      <c r="O11" s="23"/>
      <c r="P11" s="23"/>
      <c r="Q11" s="23"/>
      <c r="R11" s="23"/>
      <c r="S11" s="135"/>
    </row>
    <row r="12" spans="1:44" x14ac:dyDescent="0.25">
      <c r="G12" s="134"/>
      <c r="H12" s="23"/>
      <c r="I12" s="23"/>
      <c r="J12" s="193"/>
      <c r="K12" s="183">
        <v>0.158</v>
      </c>
      <c r="L12" s="23"/>
      <c r="M12" s="23"/>
      <c r="N12" s="23"/>
      <c r="O12" s="23"/>
      <c r="P12" s="23"/>
      <c r="Q12" s="23"/>
      <c r="R12" s="23"/>
      <c r="S12" s="135"/>
    </row>
    <row r="13" spans="1:44" x14ac:dyDescent="0.25">
      <c r="G13" s="134"/>
      <c r="H13" s="23"/>
      <c r="I13" s="23"/>
      <c r="J13" s="194"/>
      <c r="K13" s="184">
        <v>0.10100000000000001</v>
      </c>
      <c r="L13" s="23"/>
      <c r="M13" s="23"/>
      <c r="N13" s="23"/>
      <c r="O13" s="23"/>
      <c r="P13" s="23"/>
      <c r="Q13" s="23"/>
      <c r="R13" s="23"/>
      <c r="S13" s="135"/>
    </row>
    <row r="14" spans="1:44" x14ac:dyDescent="0.25">
      <c r="G14" s="134"/>
      <c r="H14" s="23"/>
      <c r="I14" s="23"/>
      <c r="J14" s="23"/>
      <c r="K14" s="23"/>
      <c r="L14" s="23"/>
      <c r="M14" s="23"/>
      <c r="N14" s="23"/>
      <c r="O14" s="23"/>
      <c r="P14" s="23"/>
      <c r="Q14" s="23"/>
      <c r="R14" s="23"/>
      <c r="S14" s="135"/>
    </row>
    <row r="15" spans="1:44" x14ac:dyDescent="0.25">
      <c r="G15" s="134"/>
      <c r="H15" s="23"/>
      <c r="I15" s="23"/>
      <c r="J15" s="195" t="s">
        <v>235</v>
      </c>
      <c r="K15" s="197">
        <f>SUM(K11:K13)</f>
        <v>0.60799999999999998</v>
      </c>
      <c r="L15" s="23"/>
      <c r="M15" s="23"/>
      <c r="N15" s="23"/>
      <c r="O15" s="23"/>
      <c r="P15" s="23"/>
      <c r="Q15" s="23"/>
      <c r="R15" s="23"/>
      <c r="S15" s="135"/>
    </row>
    <row r="16" spans="1:44" x14ac:dyDescent="0.25">
      <c r="G16" s="134"/>
      <c r="H16" s="23"/>
      <c r="I16" s="23"/>
      <c r="J16" s="195" t="s">
        <v>236</v>
      </c>
      <c r="K16" s="198">
        <f>100%-K15</f>
        <v>0.39200000000000002</v>
      </c>
      <c r="L16" s="23"/>
      <c r="M16" s="23"/>
      <c r="N16" s="23"/>
      <c r="O16" s="23"/>
      <c r="P16" s="23"/>
      <c r="Q16" s="23"/>
      <c r="R16" s="23"/>
      <c r="S16" s="135"/>
    </row>
    <row r="17" spans="7:19" x14ac:dyDescent="0.25">
      <c r="G17" s="134"/>
      <c r="H17" s="23"/>
      <c r="I17" s="23"/>
      <c r="J17" s="23"/>
      <c r="K17" s="23"/>
      <c r="L17" s="23"/>
      <c r="M17" s="23"/>
      <c r="N17" s="23"/>
      <c r="O17" s="23"/>
      <c r="P17" s="23"/>
      <c r="Q17" s="23"/>
      <c r="R17" s="23"/>
      <c r="S17" s="135"/>
    </row>
    <row r="18" spans="7:19" x14ac:dyDescent="0.25">
      <c r="G18" s="136"/>
      <c r="H18" s="124"/>
      <c r="I18" s="124"/>
      <c r="J18" s="124" t="s">
        <v>238</v>
      </c>
      <c r="K18" s="124"/>
      <c r="L18" s="124"/>
      <c r="M18" s="124"/>
      <c r="N18" s="124"/>
      <c r="O18" s="124"/>
      <c r="P18" s="124"/>
      <c r="Q18" s="124"/>
      <c r="R18" s="124"/>
      <c r="S18" s="137"/>
    </row>
  </sheetData>
  <hyperlinks>
    <hyperlink ref="G9" r:id="rId1" location=":~:text=Con%20base%20en%20datos%20de,aumenta%20a%2026%20por%20ciento." display="https://unamglobal.unam.mx/global_revista/inseguridad-alimentaria-casi-un-cuarto-de-la-poblacion-mexicana/ - :~:text=Con%20base%20en%20datos%20de,aumenta%20a%2026%20por%20ciento." xr:uid="{51DF5B40-DCF7-452B-A7C3-4466EE0B4FB2}"/>
    <hyperlink ref="G4" r:id="rId2" location=":~:text=En%20M%C3%A9xico%20el%2059.1%25%20de,en%20el%20gasto%20en%20alimentos." display="https://www.fao.org/mexico/noticias/detail-events/es/c/1513467/ - :~:text=En%20M%C3%A9xico%20el%2059.1%25%20de,en%20el%20gasto%20en%20alimentos." xr:uid="{04361F63-44C7-4E5B-AE16-AF04A1ACCF54}"/>
    <hyperlink ref="M11" r:id="rId3" display="https://www.eleconomista.com.mx/politica/Impacta-a-60.8-de-hogares-inseguridad-alimentaria-20220801-0150.html" xr:uid="{6AD90652-5857-40F4-86EA-45FACAC8D127}"/>
  </hyperlinks>
  <pageMargins left="0.7" right="0.7" top="0.75" bottom="0.75" header="0.3" footer="0.3"/>
  <ignoredErrors>
    <ignoredError sqref="K15" formulaRange="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6FEE-93E1-43E8-811F-023981CB0344}">
  <dimension ref="A1:W108"/>
  <sheetViews>
    <sheetView tabSelected="1" topLeftCell="A64" workbookViewId="0">
      <selection activeCell="A59" sqref="A59:E75"/>
    </sheetView>
  </sheetViews>
  <sheetFormatPr baseColWidth="10" defaultRowHeight="15" x14ac:dyDescent="0.25"/>
  <cols>
    <col min="1" max="1" width="72.7109375" customWidth="1"/>
    <col min="2" max="2" width="12.5703125" customWidth="1"/>
    <col min="3" max="3" width="11" bestFit="1" customWidth="1"/>
    <col min="4" max="4" width="11.7109375" customWidth="1"/>
    <col min="5" max="5" width="17.28515625" customWidth="1"/>
    <col min="10" max="10" width="11.42578125" customWidth="1"/>
    <col min="13" max="14" width="11.42578125" customWidth="1"/>
    <col min="17" max="19" width="11.42578125" customWidth="1"/>
  </cols>
  <sheetData>
    <row r="1" spans="1:5" ht="18.75" x14ac:dyDescent="0.3">
      <c r="A1" s="5" t="s">
        <v>223</v>
      </c>
    </row>
    <row r="4" spans="1:5" ht="15.75" thickBot="1" x14ac:dyDescent="0.3"/>
    <row r="5" spans="1:5" x14ac:dyDescent="0.25">
      <c r="A5" s="388" t="s">
        <v>45</v>
      </c>
      <c r="B5" s="20"/>
      <c r="C5" s="20" t="s">
        <v>81</v>
      </c>
      <c r="D5" s="20"/>
      <c r="E5" s="21"/>
    </row>
    <row r="6" spans="1:5" x14ac:dyDescent="0.25">
      <c r="A6" s="22" t="s">
        <v>246</v>
      </c>
      <c r="B6" s="302"/>
      <c r="C6" s="389">
        <v>2014</v>
      </c>
      <c r="D6" s="389">
        <v>2017</v>
      </c>
      <c r="E6" s="390">
        <v>2019</v>
      </c>
    </row>
    <row r="7" spans="1:5" ht="48.75" customHeight="1" x14ac:dyDescent="0.25">
      <c r="A7" s="391" t="s">
        <v>247</v>
      </c>
      <c r="B7" s="302" t="s">
        <v>239</v>
      </c>
      <c r="C7" s="392">
        <v>3.7548455599903663E-3</v>
      </c>
      <c r="D7" s="392">
        <v>1.5782265219968308E-2</v>
      </c>
      <c r="E7" s="393">
        <v>4.1103990045776037E-3</v>
      </c>
    </row>
    <row r="8" spans="1:5" ht="20.25" customHeight="1" x14ac:dyDescent="0.25">
      <c r="A8" s="394" t="s">
        <v>248</v>
      </c>
      <c r="B8" s="302" t="s">
        <v>240</v>
      </c>
      <c r="C8" s="395">
        <v>0.29237965342727024</v>
      </c>
      <c r="D8" s="395">
        <v>0.42101704192964989</v>
      </c>
      <c r="E8" s="396">
        <v>0.94169512284019963</v>
      </c>
    </row>
    <row r="9" spans="1:5" ht="20.25" customHeight="1" thickBot="1" x14ac:dyDescent="0.3">
      <c r="A9" s="397" t="s">
        <v>249</v>
      </c>
      <c r="B9" s="26" t="s">
        <v>241</v>
      </c>
      <c r="C9" s="398">
        <v>0.70386550101273837</v>
      </c>
      <c r="D9" s="398">
        <v>0.56320069285038166</v>
      </c>
      <c r="E9" s="399">
        <v>5.4194478155222867E-2</v>
      </c>
    </row>
    <row r="12" spans="1:5" x14ac:dyDescent="0.25">
      <c r="A12" t="s">
        <v>250</v>
      </c>
    </row>
    <row r="13" spans="1:5" x14ac:dyDescent="0.25">
      <c r="A13" t="s">
        <v>251</v>
      </c>
    </row>
    <row r="15" spans="1:5" x14ac:dyDescent="0.25">
      <c r="A15" s="199" t="s">
        <v>252</v>
      </c>
      <c r="B15" s="199"/>
      <c r="C15" s="199"/>
      <c r="D15" s="199" t="s">
        <v>253</v>
      </c>
      <c r="E15" s="200">
        <v>29793</v>
      </c>
    </row>
    <row r="16" spans="1:5" x14ac:dyDescent="0.25">
      <c r="A16" s="199" t="s">
        <v>254</v>
      </c>
      <c r="B16" s="200">
        <v>5014053</v>
      </c>
      <c r="C16" s="201">
        <f>B16/B19</f>
        <v>0.93498474931802222</v>
      </c>
      <c r="D16" s="199" t="s">
        <v>255</v>
      </c>
      <c r="E16" s="200">
        <v>2409</v>
      </c>
    </row>
    <row r="17" spans="1:5" x14ac:dyDescent="0.25">
      <c r="A17" s="199" t="s">
        <v>256</v>
      </c>
      <c r="B17" s="200">
        <v>348658</v>
      </c>
      <c r="C17" s="201">
        <f>B17/B19</f>
        <v>6.5015250681977832E-2</v>
      </c>
      <c r="D17" s="199" t="s">
        <v>257</v>
      </c>
      <c r="E17" s="200">
        <v>32202</v>
      </c>
    </row>
    <row r="18" spans="1:5" x14ac:dyDescent="0.25">
      <c r="A18" s="199"/>
      <c r="B18" s="199"/>
      <c r="C18" s="199"/>
      <c r="D18" s="199" t="s">
        <v>258</v>
      </c>
      <c r="E18" s="199"/>
    </row>
    <row r="19" spans="1:5" x14ac:dyDescent="0.25">
      <c r="A19" s="199"/>
      <c r="B19" s="200">
        <f>SUM(B16:B17)</f>
        <v>5362711</v>
      </c>
      <c r="C19" s="199"/>
      <c r="D19" s="199"/>
      <c r="E19" s="199"/>
    </row>
    <row r="20" spans="1:5" x14ac:dyDescent="0.25">
      <c r="A20" s="199" t="s">
        <v>259</v>
      </c>
      <c r="B20" s="199"/>
      <c r="C20" s="199"/>
      <c r="D20" s="199"/>
      <c r="E20" s="199"/>
    </row>
    <row r="21" spans="1:5" x14ac:dyDescent="0.25">
      <c r="A21" s="163" t="s">
        <v>260</v>
      </c>
    </row>
    <row r="22" spans="1:5" x14ac:dyDescent="0.25">
      <c r="A22" s="163" t="s">
        <v>261</v>
      </c>
    </row>
    <row r="24" spans="1:5" ht="30.75" customHeight="1" x14ac:dyDescent="0.25">
      <c r="A24" s="280" t="s">
        <v>262</v>
      </c>
      <c r="B24" s="280"/>
      <c r="C24" s="280"/>
      <c r="D24" s="280"/>
      <c r="E24" s="280"/>
    </row>
    <row r="26" spans="1:5" x14ac:dyDescent="0.25">
      <c r="A26" t="s">
        <v>263</v>
      </c>
    </row>
    <row r="27" spans="1:5" x14ac:dyDescent="0.25">
      <c r="A27" t="s">
        <v>264</v>
      </c>
    </row>
    <row r="28" spans="1:5" x14ac:dyDescent="0.25">
      <c r="A28" t="s">
        <v>265</v>
      </c>
    </row>
    <row r="29" spans="1:5" x14ac:dyDescent="0.25">
      <c r="A29" t="s">
        <v>266</v>
      </c>
    </row>
    <row r="30" spans="1:5" x14ac:dyDescent="0.25">
      <c r="A30" t="s">
        <v>267</v>
      </c>
    </row>
    <row r="31" spans="1:5" x14ac:dyDescent="0.25">
      <c r="A31" t="s">
        <v>268</v>
      </c>
    </row>
    <row r="32" spans="1:5" x14ac:dyDescent="0.25">
      <c r="A32" t="s">
        <v>269</v>
      </c>
    </row>
    <row r="33" spans="1:1" x14ac:dyDescent="0.25">
      <c r="A33" t="s">
        <v>270</v>
      </c>
    </row>
    <row r="34" spans="1:1" x14ac:dyDescent="0.25">
      <c r="A34" t="s">
        <v>289</v>
      </c>
    </row>
    <row r="36" spans="1:1" x14ac:dyDescent="0.25">
      <c r="A36" t="s">
        <v>271</v>
      </c>
    </row>
    <row r="37" spans="1:1" x14ac:dyDescent="0.25">
      <c r="A37" t="s">
        <v>272</v>
      </c>
    </row>
    <row r="38" spans="1:1" x14ac:dyDescent="0.25">
      <c r="A38" t="s">
        <v>273</v>
      </c>
    </row>
    <row r="40" spans="1:1" x14ac:dyDescent="0.25">
      <c r="A40" t="s">
        <v>274</v>
      </c>
    </row>
    <row r="41" spans="1:1" x14ac:dyDescent="0.25">
      <c r="A41" t="s">
        <v>275</v>
      </c>
    </row>
    <row r="42" spans="1:1" x14ac:dyDescent="0.25">
      <c r="A42" t="s">
        <v>276</v>
      </c>
    </row>
    <row r="43" spans="1:1" x14ac:dyDescent="0.25">
      <c r="A43" t="s">
        <v>277</v>
      </c>
    </row>
    <row r="44" spans="1:1" x14ac:dyDescent="0.25">
      <c r="A44" t="s">
        <v>278</v>
      </c>
    </row>
    <row r="45" spans="1:1" x14ac:dyDescent="0.25">
      <c r="A45" t="s">
        <v>279</v>
      </c>
    </row>
    <row r="46" spans="1:1" x14ac:dyDescent="0.25">
      <c r="A46" t="s">
        <v>280</v>
      </c>
    </row>
    <row r="47" spans="1:1" x14ac:dyDescent="0.25">
      <c r="A47" t="s">
        <v>281</v>
      </c>
    </row>
    <row r="48" spans="1:1" x14ac:dyDescent="0.25">
      <c r="A48" t="s">
        <v>282</v>
      </c>
    </row>
    <row r="51" spans="1:5" x14ac:dyDescent="0.25">
      <c r="A51" t="s">
        <v>283</v>
      </c>
    </row>
    <row r="52" spans="1:5" x14ac:dyDescent="0.25">
      <c r="A52" t="s">
        <v>284</v>
      </c>
    </row>
    <row r="53" spans="1:5" x14ac:dyDescent="0.25">
      <c r="A53" t="s">
        <v>285</v>
      </c>
    </row>
    <row r="54" spans="1:5" x14ac:dyDescent="0.25">
      <c r="A54" t="s">
        <v>286</v>
      </c>
    </row>
    <row r="55" spans="1:5" x14ac:dyDescent="0.25">
      <c r="A55" t="s">
        <v>287</v>
      </c>
    </row>
    <row r="56" spans="1:5" x14ac:dyDescent="0.25">
      <c r="A56" t="s">
        <v>288</v>
      </c>
    </row>
    <row r="58" spans="1:5" ht="15.75" thickBot="1" x14ac:dyDescent="0.3"/>
    <row r="59" spans="1:5" ht="18.75" x14ac:dyDescent="0.3">
      <c r="A59" s="401" t="s">
        <v>347</v>
      </c>
      <c r="B59" s="20"/>
      <c r="C59" s="20"/>
      <c r="D59" s="20"/>
      <c r="E59" s="21"/>
    </row>
    <row r="60" spans="1:5" ht="15.75" x14ac:dyDescent="0.25">
      <c r="A60" s="402" t="s">
        <v>290</v>
      </c>
      <c r="B60" s="400">
        <v>1</v>
      </c>
      <c r="C60" s="205" t="s">
        <v>291</v>
      </c>
      <c r="D60" s="205" t="s">
        <v>292</v>
      </c>
      <c r="E60" s="403" t="s">
        <v>293</v>
      </c>
    </row>
    <row r="61" spans="1:5" ht="15.75" x14ac:dyDescent="0.25">
      <c r="A61" s="404" t="s">
        <v>294</v>
      </c>
      <c r="B61" s="405">
        <v>3.5784236576121162E-2</v>
      </c>
      <c r="C61" s="206">
        <v>1.5551557588199138E-4</v>
      </c>
      <c r="D61" s="206">
        <v>2.5014894520466027E-2</v>
      </c>
      <c r="E61" s="406">
        <v>1.0613826479773143E-2</v>
      </c>
    </row>
    <row r="62" spans="1:5" ht="15.75" x14ac:dyDescent="0.25">
      <c r="A62" s="407"/>
      <c r="B62" s="408"/>
      <c r="C62" s="207"/>
      <c r="D62" s="207"/>
      <c r="E62" s="409"/>
    </row>
    <row r="63" spans="1:5" ht="15.75" x14ac:dyDescent="0.25">
      <c r="A63" s="404" t="s">
        <v>295</v>
      </c>
      <c r="B63" s="405">
        <v>1.5496185576074079E-4</v>
      </c>
      <c r="C63" s="405">
        <v>6.7345246243020181E-7</v>
      </c>
      <c r="D63" s="405">
        <v>1.0832575590385222E-4</v>
      </c>
      <c r="E63" s="410">
        <v>4.5962647394458366E-5</v>
      </c>
    </row>
    <row r="64" spans="1:5" ht="15.75" x14ac:dyDescent="0.25">
      <c r="A64" s="407"/>
      <c r="B64" s="408"/>
      <c r="C64" s="208"/>
      <c r="D64" s="209"/>
      <c r="E64" s="411"/>
    </row>
    <row r="65" spans="1:5" ht="15.75" x14ac:dyDescent="0.25">
      <c r="A65" s="404" t="s">
        <v>296</v>
      </c>
      <c r="B65" s="405">
        <v>3.7880879091436049E-3</v>
      </c>
      <c r="C65" s="405">
        <v>1.646274251034847E-5</v>
      </c>
      <c r="D65" s="405">
        <v>2.648054801446077E-3</v>
      </c>
      <c r="E65" s="410">
        <v>1.1235703651871793E-3</v>
      </c>
    </row>
    <row r="66" spans="1:5" ht="15.75" x14ac:dyDescent="0.25">
      <c r="A66" s="407"/>
      <c r="B66" s="408"/>
      <c r="C66" s="209"/>
      <c r="D66" s="209"/>
      <c r="E66" s="411"/>
    </row>
    <row r="67" spans="1:5" ht="15.75" x14ac:dyDescent="0.25">
      <c r="A67" s="404" t="s">
        <v>297</v>
      </c>
      <c r="B67" s="405">
        <v>0.38425655934761382</v>
      </c>
      <c r="C67" s="405">
        <v>1.6699498391214312E-3</v>
      </c>
      <c r="D67" s="405">
        <v>0.26861373108884312</v>
      </c>
      <c r="E67" s="410">
        <v>0.11397287841964927</v>
      </c>
    </row>
    <row r="68" spans="1:5" ht="15.75" x14ac:dyDescent="0.25">
      <c r="A68" s="407"/>
      <c r="B68" s="408"/>
      <c r="C68" s="210"/>
      <c r="D68" s="207"/>
      <c r="E68" s="409"/>
    </row>
    <row r="69" spans="1:5" ht="15.75" x14ac:dyDescent="0.25">
      <c r="A69" s="404" t="s">
        <v>298</v>
      </c>
      <c r="B69" s="405">
        <v>4.6586460292092451E-2</v>
      </c>
      <c r="C69" s="405">
        <v>2.0246122018606431E-4</v>
      </c>
      <c r="D69" s="405">
        <v>3.2566166049388737E-2</v>
      </c>
      <c r="E69" s="410">
        <v>1.3817833022517649E-2</v>
      </c>
    </row>
    <row r="70" spans="1:5" ht="15.75" x14ac:dyDescent="0.25">
      <c r="A70" s="407"/>
      <c r="B70" s="408"/>
      <c r="C70" s="207"/>
      <c r="D70" s="207"/>
      <c r="E70" s="409"/>
    </row>
    <row r="71" spans="1:5" ht="15.75" x14ac:dyDescent="0.25">
      <c r="A71" s="404"/>
      <c r="B71" s="412"/>
      <c r="C71" s="413"/>
      <c r="D71" s="413"/>
      <c r="E71" s="414"/>
    </row>
    <row r="72" spans="1:5" x14ac:dyDescent="0.25">
      <c r="A72" s="415"/>
      <c r="B72" s="412"/>
      <c r="C72" s="202" t="s">
        <v>299</v>
      </c>
      <c r="D72" s="202" t="s">
        <v>300</v>
      </c>
      <c r="E72" s="416" t="s">
        <v>301</v>
      </c>
    </row>
    <row r="73" spans="1:5" ht="15.75" x14ac:dyDescent="0.25">
      <c r="A73" s="404" t="s">
        <v>302</v>
      </c>
      <c r="B73" s="405">
        <v>3.0856232134902962E-3</v>
      </c>
      <c r="C73" s="405">
        <v>3.0856232134902962E-3</v>
      </c>
      <c r="D73" s="413"/>
      <c r="E73" s="414"/>
    </row>
    <row r="74" spans="1:5" ht="15.75" x14ac:dyDescent="0.25">
      <c r="A74" s="404" t="s">
        <v>303</v>
      </c>
      <c r="B74" s="405">
        <v>2.0792343422048318E-2</v>
      </c>
      <c r="C74" s="413"/>
      <c r="D74" s="405">
        <v>2.0792343422048318E-2</v>
      </c>
      <c r="E74" s="414"/>
    </row>
    <row r="75" spans="1:5" ht="16.5" thickBot="1" x14ac:dyDescent="0.3">
      <c r="A75" s="417" t="s">
        <v>304</v>
      </c>
      <c r="B75" s="418">
        <v>0.50555172738372967</v>
      </c>
      <c r="C75" s="419"/>
      <c r="D75" s="419"/>
      <c r="E75" s="420">
        <v>0.50555172738372967</v>
      </c>
    </row>
    <row r="76" spans="1:5" x14ac:dyDescent="0.25">
      <c r="C76" s="1"/>
      <c r="D76" s="1"/>
      <c r="E76" s="1"/>
    </row>
    <row r="82" spans="6:23" x14ac:dyDescent="0.25">
      <c r="T82">
        <v>1</v>
      </c>
      <c r="U82" t="s">
        <v>291</v>
      </c>
      <c r="V82" t="s">
        <v>292</v>
      </c>
      <c r="W82" t="s">
        <v>293</v>
      </c>
    </row>
    <row r="83" spans="6:23" x14ac:dyDescent="0.25">
      <c r="O83" t="s">
        <v>305</v>
      </c>
      <c r="S83" t="s">
        <v>306</v>
      </c>
      <c r="T83">
        <v>3.5784236576121162E-2</v>
      </c>
      <c r="U83">
        <v>1.5551557588199138E-4</v>
      </c>
      <c r="V83">
        <v>2.5014894520466027E-2</v>
      </c>
      <c r="W83">
        <v>1.0613826479773143E-2</v>
      </c>
    </row>
    <row r="84" spans="6:23" x14ac:dyDescent="0.25">
      <c r="O84">
        <v>90.074706510138753</v>
      </c>
      <c r="S84" t="s">
        <v>307</v>
      </c>
      <c r="U84">
        <v>1.3218823949969267E-5</v>
      </c>
      <c r="V84">
        <v>2.1262660342396124E-3</v>
      </c>
      <c r="W84">
        <v>9.0217525078071701E-4</v>
      </c>
    </row>
    <row r="85" spans="6:23" x14ac:dyDescent="0.25">
      <c r="M85" t="s">
        <v>308</v>
      </c>
      <c r="O85" t="s">
        <v>309</v>
      </c>
      <c r="Q85" t="s">
        <v>310</v>
      </c>
      <c r="S85" t="s">
        <v>311</v>
      </c>
      <c r="T85">
        <v>1.5496185576074079E-4</v>
      </c>
      <c r="U85">
        <v>6.7345246243020181E-7</v>
      </c>
      <c r="V85">
        <v>1.0832575590385222E-4</v>
      </c>
      <c r="W85">
        <v>4.5962647394458366E-5</v>
      </c>
    </row>
    <row r="86" spans="6:23" x14ac:dyDescent="0.25">
      <c r="M86">
        <v>9.3699999999999992</v>
      </c>
      <c r="O86">
        <v>9.9252934898612608</v>
      </c>
      <c r="Q86">
        <v>3.93</v>
      </c>
      <c r="S86" t="s">
        <v>307</v>
      </c>
      <c r="U86">
        <v>5.724345930656714E-8</v>
      </c>
      <c r="V86">
        <v>9.2076892518274403E-6</v>
      </c>
      <c r="W86">
        <v>3.9068250285289604E-6</v>
      </c>
    </row>
    <row r="87" spans="6:23" x14ac:dyDescent="0.25">
      <c r="J87" t="s">
        <v>312</v>
      </c>
      <c r="Q87" t="s">
        <v>313</v>
      </c>
      <c r="S87" t="s">
        <v>314</v>
      </c>
      <c r="T87">
        <v>3.7880879091436049E-3</v>
      </c>
      <c r="U87">
        <v>1.646274251034847E-5</v>
      </c>
      <c r="V87">
        <v>2.648054801446077E-3</v>
      </c>
      <c r="W87">
        <v>1.1235703651871793E-3</v>
      </c>
    </row>
    <row r="88" spans="6:23" x14ac:dyDescent="0.25">
      <c r="J88">
        <v>90.1</v>
      </c>
      <c r="K88">
        <v>7.6584999999999992</v>
      </c>
      <c r="Q88">
        <v>96.07</v>
      </c>
      <c r="S88" t="s">
        <v>307</v>
      </c>
      <c r="U88">
        <v>1.3993331133796195E-6</v>
      </c>
      <c r="V88">
        <v>2.2508465812291653E-4</v>
      </c>
      <c r="W88">
        <v>9.5503481040910213E-5</v>
      </c>
    </row>
    <row r="89" spans="6:23" x14ac:dyDescent="0.25">
      <c r="H89" t="s">
        <v>291</v>
      </c>
      <c r="J89" t="s">
        <v>315</v>
      </c>
      <c r="M89" t="s">
        <v>316</v>
      </c>
      <c r="S89" t="s">
        <v>317</v>
      </c>
      <c r="T89">
        <v>0.38425655934761382</v>
      </c>
      <c r="U89">
        <v>1.6699498391214312E-3</v>
      </c>
      <c r="V89">
        <v>0.26861373108884312</v>
      </c>
      <c r="W89">
        <v>0.11397287841964927</v>
      </c>
    </row>
    <row r="90" spans="6:23" x14ac:dyDescent="0.25">
      <c r="H90">
        <v>0.43176126468875886</v>
      </c>
      <c r="J90">
        <v>93.5</v>
      </c>
      <c r="M90">
        <v>90.63</v>
      </c>
      <c r="S90" t="s">
        <v>307</v>
      </c>
      <c r="U90">
        <v>0</v>
      </c>
      <c r="V90">
        <v>2.2832167142551665E-2</v>
      </c>
      <c r="W90">
        <v>9.6876946656701875E-3</v>
      </c>
    </row>
    <row r="91" spans="6:23" x14ac:dyDescent="0.25">
      <c r="H91" t="s">
        <v>292</v>
      </c>
    </row>
    <row r="92" spans="6:23" x14ac:dyDescent="0.25">
      <c r="F92" t="s">
        <v>318</v>
      </c>
      <c r="H92">
        <v>69.449393946288339</v>
      </c>
      <c r="J92" t="s">
        <v>319</v>
      </c>
      <c r="S92" t="s">
        <v>320</v>
      </c>
      <c r="T92">
        <v>4.6586460292092451E-2</v>
      </c>
      <c r="U92">
        <v>2.0246122018606431E-4</v>
      </c>
      <c r="V92">
        <v>3.2566166049388737E-2</v>
      </c>
      <c r="W92">
        <v>1.3817833022517649E-2</v>
      </c>
    </row>
    <row r="93" spans="6:23" x14ac:dyDescent="0.25">
      <c r="F93">
        <v>95.794839506258171</v>
      </c>
      <c r="H93" t="s">
        <v>293</v>
      </c>
      <c r="J93">
        <v>9.9</v>
      </c>
      <c r="K93">
        <v>6.4350000000000006E-3</v>
      </c>
      <c r="S93" t="s">
        <v>307</v>
      </c>
      <c r="U93">
        <v>1.315997931209418E-7</v>
      </c>
      <c r="V93">
        <v>2.1168007932102682E-5</v>
      </c>
      <c r="W93">
        <v>8.9815914646364716E-6</v>
      </c>
    </row>
    <row r="94" spans="6:23" x14ac:dyDescent="0.25">
      <c r="H94">
        <v>29.467396549213156</v>
      </c>
      <c r="J94" t="s">
        <v>321</v>
      </c>
    </row>
    <row r="95" spans="6:23" x14ac:dyDescent="0.25">
      <c r="J95">
        <v>6.5</v>
      </c>
      <c r="U95" t="s">
        <v>299</v>
      </c>
      <c r="V95" t="s">
        <v>300</v>
      </c>
      <c r="W95" t="s">
        <v>301</v>
      </c>
    </row>
    <row r="96" spans="6:23" x14ac:dyDescent="0.25">
      <c r="H96" t="s">
        <v>299</v>
      </c>
      <c r="S96" t="s">
        <v>322</v>
      </c>
      <c r="T96">
        <v>3.0856232134902962E-3</v>
      </c>
      <c r="U96">
        <v>3.0856232134902962E-3</v>
      </c>
    </row>
    <row r="97" spans="1:23" x14ac:dyDescent="0.25">
      <c r="D97" t="s">
        <v>323</v>
      </c>
      <c r="H97">
        <v>0.65144823980975441</v>
      </c>
    </row>
    <row r="98" spans="1:23" x14ac:dyDescent="0.25">
      <c r="D98">
        <v>49.44482726162704</v>
      </c>
    </row>
    <row r="100" spans="1:23" x14ac:dyDescent="0.25">
      <c r="A100" t="s">
        <v>324</v>
      </c>
      <c r="F100" t="s">
        <v>300</v>
      </c>
      <c r="S100" t="s">
        <v>325</v>
      </c>
      <c r="T100">
        <v>2.0792343422048318E-2</v>
      </c>
      <c r="V100">
        <v>2.0792343422048318E-2</v>
      </c>
    </row>
    <row r="101" spans="1:23" x14ac:dyDescent="0.25">
      <c r="A101">
        <v>99.73900095450206</v>
      </c>
      <c r="F101">
        <v>4.2051604937418325</v>
      </c>
    </row>
    <row r="102" spans="1:23" x14ac:dyDescent="0.25">
      <c r="A102" t="s">
        <v>326</v>
      </c>
    </row>
    <row r="103" spans="1:23" x14ac:dyDescent="0.25">
      <c r="A103">
        <v>0.2609990454979319</v>
      </c>
    </row>
    <row r="104" spans="1:23" x14ac:dyDescent="0.25">
      <c r="A104" t="s">
        <v>96</v>
      </c>
    </row>
    <row r="105" spans="1:23" x14ac:dyDescent="0.25">
      <c r="A105">
        <v>100</v>
      </c>
    </row>
    <row r="107" spans="1:23" x14ac:dyDescent="0.25">
      <c r="D107" t="s">
        <v>301</v>
      </c>
      <c r="S107" t="s">
        <v>327</v>
      </c>
      <c r="T107">
        <v>0.50555172738372967</v>
      </c>
      <c r="W107">
        <v>0.50555172738372967</v>
      </c>
    </row>
    <row r="108" spans="1:23" x14ac:dyDescent="0.25">
      <c r="D108">
        <v>50.555172738372967</v>
      </c>
    </row>
  </sheetData>
  <mergeCells count="1">
    <mergeCell ref="A24:E24"/>
  </mergeCells>
  <hyperlinks>
    <hyperlink ref="A21" r:id="rId1" xr:uid="{E201889E-E429-47D2-8371-176128AACA1D}"/>
    <hyperlink ref="A22" r:id="rId2" display="https://www.gob.mx/ran/acciones-y-programas/regularizacion-y-registro-de-actos-juridicos-agrarios-rraja" xr:uid="{787C1D2B-CA67-4E38-9F55-8941A665A79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274C3-7E33-4536-B12B-9EE16E21F0C2}">
  <dimension ref="A1:W53"/>
  <sheetViews>
    <sheetView topLeftCell="A8" workbookViewId="0">
      <selection activeCell="Z23" sqref="Z23"/>
    </sheetView>
  </sheetViews>
  <sheetFormatPr baseColWidth="10" defaultRowHeight="15" x14ac:dyDescent="0.25"/>
  <cols>
    <col min="1" max="1" width="15.5703125" bestFit="1" customWidth="1"/>
    <col min="4" max="4" width="14.7109375" bestFit="1" customWidth="1"/>
    <col min="6" max="6" width="13.140625" bestFit="1" customWidth="1"/>
    <col min="8" max="8" width="11.28515625" bestFit="1" customWidth="1"/>
    <col min="9" max="9" width="11.28515625" customWidth="1"/>
    <col min="10" max="10" width="18.140625" customWidth="1"/>
    <col min="13" max="13" width="21.140625" customWidth="1"/>
    <col min="15" max="15" width="10.7109375" customWidth="1"/>
    <col min="17" max="18" width="26.28515625" customWidth="1"/>
    <col min="19" max="19" width="62.5703125" bestFit="1" customWidth="1"/>
    <col min="22" max="22" width="14.140625" bestFit="1" customWidth="1"/>
    <col min="23" max="23" width="15.7109375" bestFit="1" customWidth="1"/>
    <col min="27" max="27" width="69.28515625" bestFit="1" customWidth="1"/>
  </cols>
  <sheetData>
    <row r="1" spans="1:23" x14ac:dyDescent="0.25">
      <c r="A1" s="23"/>
      <c r="B1" s="23"/>
      <c r="C1" s="23"/>
      <c r="D1" s="23"/>
      <c r="E1" s="23"/>
      <c r="F1" s="23"/>
      <c r="G1" s="23"/>
      <c r="H1" s="23"/>
      <c r="I1" s="23"/>
      <c r="J1" s="23"/>
      <c r="K1" s="23"/>
      <c r="L1" s="23"/>
      <c r="M1" s="23"/>
      <c r="N1" s="23"/>
      <c r="O1" s="23"/>
      <c r="P1" s="23"/>
      <c r="Q1" s="23"/>
      <c r="R1" s="23"/>
      <c r="S1" s="23"/>
      <c r="T1" s="23"/>
      <c r="U1" s="23"/>
      <c r="V1" s="23"/>
      <c r="W1" s="23"/>
    </row>
    <row r="2" spans="1:23" x14ac:dyDescent="0.25">
      <c r="A2" s="23"/>
      <c r="B2" s="23"/>
      <c r="C2" s="23"/>
      <c r="D2" s="23"/>
      <c r="E2" s="23"/>
      <c r="F2" s="23"/>
      <c r="G2" s="23"/>
      <c r="H2" s="23"/>
      <c r="I2" s="23"/>
      <c r="J2" s="23"/>
      <c r="K2" s="23"/>
      <c r="L2" s="23"/>
      <c r="M2" s="23"/>
      <c r="N2" s="23"/>
      <c r="O2" s="23"/>
      <c r="P2" s="23"/>
      <c r="Q2" s="23"/>
      <c r="R2" s="23"/>
      <c r="S2" s="23"/>
      <c r="T2" s="23"/>
      <c r="U2" s="23"/>
      <c r="V2" s="23"/>
      <c r="W2" s="23"/>
    </row>
    <row r="3" spans="1:23" x14ac:dyDescent="0.25">
      <c r="A3" s="23"/>
      <c r="B3" s="23"/>
      <c r="C3" s="23"/>
      <c r="D3" s="23"/>
      <c r="E3" s="23"/>
      <c r="F3" s="23"/>
      <c r="G3" s="23"/>
      <c r="H3" s="23"/>
      <c r="I3" s="23"/>
      <c r="J3" s="23"/>
      <c r="K3" s="23"/>
      <c r="L3" s="23"/>
      <c r="M3" s="23"/>
      <c r="N3" s="23"/>
      <c r="O3" s="23"/>
      <c r="P3" s="23"/>
      <c r="Q3" s="23"/>
      <c r="R3" s="23"/>
      <c r="S3" s="23"/>
      <c r="T3" s="23"/>
      <c r="U3" s="23"/>
      <c r="V3" s="23"/>
      <c r="W3" s="23"/>
    </row>
    <row r="4" spans="1:23" x14ac:dyDescent="0.25">
      <c r="A4" s="23"/>
      <c r="B4" s="23"/>
      <c r="C4" s="23"/>
      <c r="D4" s="23"/>
      <c r="E4" s="23"/>
      <c r="F4" s="23"/>
      <c r="G4" s="23"/>
      <c r="H4" s="23"/>
      <c r="I4" s="23"/>
      <c r="J4" s="23"/>
      <c r="K4" s="23"/>
      <c r="L4" s="23"/>
      <c r="M4" s="23"/>
      <c r="N4" s="23"/>
      <c r="O4" s="23"/>
      <c r="P4" s="23"/>
      <c r="Q4" s="23"/>
      <c r="R4" s="23"/>
      <c r="S4" s="23"/>
      <c r="T4" s="23"/>
      <c r="U4" s="23"/>
      <c r="V4" s="23"/>
      <c r="W4" s="23"/>
    </row>
    <row r="5" spans="1:23" ht="15.75" x14ac:dyDescent="0.25">
      <c r="A5" s="203"/>
      <c r="B5" s="203"/>
      <c r="C5" s="203"/>
      <c r="D5" s="203"/>
      <c r="E5" s="203"/>
      <c r="F5" s="203"/>
      <c r="G5" s="203"/>
      <c r="H5" s="203"/>
      <c r="I5" s="203"/>
      <c r="J5" s="203"/>
      <c r="K5" s="203"/>
      <c r="L5" s="203"/>
      <c r="M5" s="203"/>
      <c r="N5" s="203"/>
      <c r="O5" s="203"/>
      <c r="P5" s="203"/>
      <c r="Q5" s="203"/>
      <c r="R5" s="203"/>
      <c r="S5" s="203"/>
      <c r="T5" s="23"/>
      <c r="U5" s="23"/>
      <c r="V5" s="23"/>
      <c r="W5" s="23"/>
    </row>
    <row r="6" spans="1:23" ht="15.75" x14ac:dyDescent="0.25">
      <c r="A6" s="203"/>
      <c r="B6" s="203"/>
      <c r="C6" s="203"/>
      <c r="D6" s="203"/>
      <c r="E6" s="203"/>
      <c r="F6" s="203"/>
      <c r="G6" s="203"/>
      <c r="H6" s="203"/>
      <c r="I6" s="203"/>
      <c r="J6" s="203"/>
      <c r="K6" s="203"/>
      <c r="L6" s="203"/>
      <c r="M6" s="203"/>
      <c r="N6" s="203"/>
      <c r="O6" s="203"/>
      <c r="P6" s="203"/>
      <c r="Q6" s="203"/>
      <c r="R6" s="203"/>
      <c r="S6" s="203"/>
      <c r="T6" s="211">
        <f>SUM(T7:T31)</f>
        <v>1</v>
      </c>
      <c r="U6" s="212" t="s">
        <v>291</v>
      </c>
      <c r="V6" s="212" t="s">
        <v>292</v>
      </c>
      <c r="W6" s="212" t="s">
        <v>293</v>
      </c>
    </row>
    <row r="7" spans="1:23" ht="15.75" x14ac:dyDescent="0.25">
      <c r="A7" s="203"/>
      <c r="B7" s="203"/>
      <c r="C7" s="203"/>
      <c r="D7" s="203"/>
      <c r="E7" s="203"/>
      <c r="F7" s="203"/>
      <c r="G7" s="203"/>
      <c r="H7" s="203"/>
      <c r="I7" s="203"/>
      <c r="J7" s="203"/>
      <c r="K7" s="203"/>
      <c r="L7" s="203"/>
      <c r="M7" s="203"/>
      <c r="N7" s="203"/>
      <c r="O7" s="203" t="s">
        <v>305</v>
      </c>
      <c r="P7" s="203"/>
      <c r="Q7" s="203"/>
      <c r="R7" s="203"/>
      <c r="S7" s="213" t="s">
        <v>306</v>
      </c>
      <c r="T7" s="214">
        <f>SUM(U7:Z7)</f>
        <v>3.5784236576121162E-2</v>
      </c>
      <c r="U7" s="215">
        <f>($A$29/100)*($D$22/100)*($F$17/100)*($H$14/100)*($J$12/100)*($M$10/100)*($O$8/100)</f>
        <v>1.5551557588199138E-4</v>
      </c>
      <c r="V7" s="215">
        <f>($A$29/100)*($D$22/100)*($F$17/100)*($H$16/100)*($J$12/100)*($M$10/100)*($O$8/100)</f>
        <v>2.5014894520466027E-2</v>
      </c>
      <c r="W7" s="215">
        <f>($A$29/100)*($D$22/100)*($F$17/100)*($H$18/100)*($J$12/100)*($M$10/100)*($O$8/100)</f>
        <v>1.0613826479773143E-2</v>
      </c>
    </row>
    <row r="8" spans="1:23" ht="15.75" x14ac:dyDescent="0.25">
      <c r="A8" s="203"/>
      <c r="B8" s="203"/>
      <c r="C8" s="203"/>
      <c r="D8" s="203"/>
      <c r="E8" s="203"/>
      <c r="F8" s="203"/>
      <c r="G8" s="203"/>
      <c r="H8" s="203"/>
      <c r="I8" s="203"/>
      <c r="J8" s="203"/>
      <c r="K8" s="203"/>
      <c r="L8" s="203"/>
      <c r="M8" s="203"/>
      <c r="N8" s="203"/>
      <c r="O8" s="216">
        <f>[1]esquema!S8*100</f>
        <v>90.074706510138753</v>
      </c>
      <c r="P8" s="203"/>
      <c r="Q8" s="203"/>
      <c r="R8" s="203"/>
      <c r="S8" s="217" t="s">
        <v>307</v>
      </c>
      <c r="T8" s="23"/>
      <c r="U8" s="218">
        <f>($A$29/100)*($D$22/100)*($F$17/100)*($H$14/100)*($K$12/100)*($M$10/100)*($O$8/100)</f>
        <v>1.3218823949969267E-5</v>
      </c>
      <c r="V8" s="218">
        <f>($A$29/100)*($D$22/100)*($F$17/100)*($H$16/100)*($K$12/100)*($M$10/100)*($O$8/100)</f>
        <v>2.1262660342396124E-3</v>
      </c>
      <c r="W8" s="218">
        <f>($A$29/100)*($D$22/100)*($F$17/100)*($H$18/100)*($K$12/100)*($M$10/100)*($O$8/100)</f>
        <v>9.0217525078071701E-4</v>
      </c>
    </row>
    <row r="9" spans="1:23" ht="48.95" customHeight="1" x14ac:dyDescent="0.25">
      <c r="A9" s="203"/>
      <c r="B9" s="203"/>
      <c r="C9" s="203"/>
      <c r="D9" s="203"/>
      <c r="E9" s="203"/>
      <c r="F9" s="203"/>
      <c r="G9" s="203"/>
      <c r="H9" s="203"/>
      <c r="I9" s="203"/>
      <c r="J9" s="203"/>
      <c r="K9" s="203"/>
      <c r="L9" s="203"/>
      <c r="M9" s="219" t="s">
        <v>308</v>
      </c>
      <c r="N9" s="203"/>
      <c r="O9" s="219" t="s">
        <v>309</v>
      </c>
      <c r="P9" s="203"/>
      <c r="Q9" s="220" t="s">
        <v>310</v>
      </c>
      <c r="R9" s="220"/>
      <c r="S9" s="213" t="s">
        <v>311</v>
      </c>
      <c r="T9" s="214">
        <f>SUM(U9:Z9)</f>
        <v>1.5496185576074079E-4</v>
      </c>
      <c r="U9" s="221">
        <f>($A$29/100)*($D$22/100)*($F$17/100)*($H$14/100)*($J$12/100)*($M$10/100)*($O$10/100)*($Q$10/100)</f>
        <v>6.7345246243020181E-7</v>
      </c>
      <c r="V9" s="221">
        <f>($A$29/100)*($D$22/100)*($F$17/100)*($H$16/100)*($J$12/100)*($M$10/100)*($O$10/100)*($Q$10/100)</f>
        <v>1.0832575590385222E-4</v>
      </c>
      <c r="W9" s="221">
        <f>($A$29/100)*($D$22/100)*($F$17/100)*($H$18/100)*($J$12/100)*($M$10/100)*($O$10/100)*($Q$10/100)</f>
        <v>4.5962647394458366E-5</v>
      </c>
    </row>
    <row r="10" spans="1:23" ht="15.75" x14ac:dyDescent="0.25">
      <c r="A10" s="203"/>
      <c r="B10" s="203"/>
      <c r="C10" s="203"/>
      <c r="D10" s="203"/>
      <c r="E10" s="203"/>
      <c r="F10" s="203"/>
      <c r="G10" s="203"/>
      <c r="H10" s="203"/>
      <c r="I10" s="203"/>
      <c r="J10" s="203"/>
      <c r="K10" s="203"/>
      <c r="L10" s="203"/>
      <c r="M10" s="216">
        <f>[1]esquema!O10*100</f>
        <v>9.3699999999999992</v>
      </c>
      <c r="N10" s="203"/>
      <c r="O10" s="216">
        <f>[1]esquema!S10*100</f>
        <v>9.9252934898612608</v>
      </c>
      <c r="P10" s="203"/>
      <c r="Q10" s="216">
        <f>[1]esquema!U10*100</f>
        <v>3.93</v>
      </c>
      <c r="R10" s="216"/>
      <c r="S10" s="217" t="s">
        <v>307</v>
      </c>
      <c r="T10" s="23"/>
      <c r="U10" s="222">
        <f>($A$29/100)*($D$22/100)*($F$17/100)*($H$14/100)*($K$12/100)*($M$10/100)*($O$10/100)*($Q$10/100)</f>
        <v>5.724345930656714E-8</v>
      </c>
      <c r="V10" s="223">
        <f>($A$29/100)*($D$22/100)*($F$17/100)*($H$16/100)*($K$12/100)*($M$10/100)*($O$10/100)*($Q$10/100)</f>
        <v>9.2076892518274403E-6</v>
      </c>
      <c r="W10" s="223">
        <f>($A$29/100)*($D$22/100)*($F$17/100)*($H$18/100)*($K$12/100)*($M$10/100)*($O$10/100)*($Q$10/100)</f>
        <v>3.9068250285289604E-6</v>
      </c>
    </row>
    <row r="11" spans="1:23" ht="18" customHeight="1" x14ac:dyDescent="0.25">
      <c r="A11" s="203"/>
      <c r="B11" s="203"/>
      <c r="C11" s="203"/>
      <c r="D11" s="203"/>
      <c r="E11" s="203"/>
      <c r="F11" s="203"/>
      <c r="G11" s="203"/>
      <c r="H11" s="203"/>
      <c r="I11" s="203"/>
      <c r="J11" s="219" t="s">
        <v>312</v>
      </c>
      <c r="K11" s="203"/>
      <c r="L11" s="203"/>
      <c r="M11" s="203"/>
      <c r="N11" s="203"/>
      <c r="O11" s="203"/>
      <c r="P11" s="203"/>
      <c r="Q11" s="203" t="s">
        <v>313</v>
      </c>
      <c r="R11" s="203"/>
      <c r="S11" s="213" t="s">
        <v>314</v>
      </c>
      <c r="T11" s="214">
        <f>SUM(U11:Z11)</f>
        <v>3.7880879091436049E-3</v>
      </c>
      <c r="U11" s="224">
        <f>($A$29/100)*($D$22/100)*($F$17/100)*($H$14/100)*($J$12/100)*($M$10/100)*($O$10/100)*($Q$12/100)</f>
        <v>1.646274251034847E-5</v>
      </c>
      <c r="V11" s="224">
        <f>($A$29/100)*($D$22/100)*($F$17/100)*($H$16/100)*($J$12/100)*($M$10/100)*($O$10/100)*($Q$12/100)</f>
        <v>2.648054801446077E-3</v>
      </c>
      <c r="W11" s="224">
        <f>($A$29/100)*($D$22/100)*($F$17/100)*($H$18/100)*($J$12/100)*($M$10/100)*($O$10/100)*($Q$12/100)</f>
        <v>1.1235703651871793E-3</v>
      </c>
    </row>
    <row r="12" spans="1:23" ht="15.75" x14ac:dyDescent="0.25">
      <c r="A12" s="203"/>
      <c r="B12" s="203"/>
      <c r="C12" s="203"/>
      <c r="D12" s="203"/>
      <c r="E12" s="203"/>
      <c r="F12" s="203"/>
      <c r="G12" s="203"/>
      <c r="H12" s="203"/>
      <c r="I12" s="203"/>
      <c r="J12" s="225">
        <v>90.1</v>
      </c>
      <c r="K12" s="204">
        <f>(J12/11)*(J14/100)</f>
        <v>7.6584999999999992</v>
      </c>
      <c r="L12" s="203"/>
      <c r="M12" s="203"/>
      <c r="N12" s="203"/>
      <c r="O12" s="203"/>
      <c r="P12" s="203"/>
      <c r="Q12" s="216">
        <f>[1]esquema!U12*100</f>
        <v>96.07</v>
      </c>
      <c r="R12" s="216"/>
      <c r="S12" s="217" t="s">
        <v>307</v>
      </c>
      <c r="T12" s="23"/>
      <c r="U12" s="223">
        <f>($A$29/100)*($D$22/100)*($F$17/100)*($H$14/100)*($K$12/100)*($M$10/100)*($O$10/100)*($Q$12/100)</f>
        <v>1.3993331133796195E-6</v>
      </c>
      <c r="V12" s="223">
        <f>($A$29/100)*($D$22/100)*($F$17/100)*($H$16/100)*($K$12/100)*($M$10/100)*($O$10/100)*($Q$12/100)</f>
        <v>2.2508465812291653E-4</v>
      </c>
      <c r="W12" s="223">
        <f>($A$29/100)*($D$22/100)*($F$17/100)*($H$18/100)*($K$12/100)*($M$10/100)*($O$10/100)*($Q$12/100)</f>
        <v>9.5503481040910213E-5</v>
      </c>
    </row>
    <row r="13" spans="1:23" ht="63" x14ac:dyDescent="0.25">
      <c r="A13" s="203"/>
      <c r="B13" s="203"/>
      <c r="C13" s="203"/>
      <c r="D13" s="203"/>
      <c r="E13" s="203"/>
      <c r="F13" s="203"/>
      <c r="G13" s="203"/>
      <c r="H13" s="203" t="s">
        <v>291</v>
      </c>
      <c r="I13" s="203"/>
      <c r="J13" s="226" t="s">
        <v>315</v>
      </c>
      <c r="K13" s="203"/>
      <c r="L13" s="203"/>
      <c r="M13" s="203" t="s">
        <v>316</v>
      </c>
      <c r="N13" s="203"/>
      <c r="O13" s="203"/>
      <c r="P13" s="203"/>
      <c r="Q13" s="203"/>
      <c r="R13" s="203"/>
      <c r="S13" s="213" t="s">
        <v>317</v>
      </c>
      <c r="T13" s="214">
        <f>SUM(U13:Z13)</f>
        <v>0.38425655934761382</v>
      </c>
      <c r="U13" s="215">
        <f>($A$29/100)*($D$22/100)*($F$17/100)*($H$14/100)*($J$12/100)*($M$14/100)</f>
        <v>1.6699498391214312E-3</v>
      </c>
      <c r="V13" s="215">
        <f>($A$29/100)*($D$22/100)*($F$17/100)*($H$16/100)*($J$12/100)*($M$14/100)</f>
        <v>0.26861373108884312</v>
      </c>
      <c r="W13" s="215">
        <f>($A$29/100)*($D$22/100)*($F$17/100)*($H$18/100)*($J$12/100)*($M$14/100)</f>
        <v>0.11397287841964927</v>
      </c>
    </row>
    <row r="14" spans="1:23" ht="14.45" customHeight="1" x14ac:dyDescent="0.25">
      <c r="A14" s="203"/>
      <c r="B14" s="203"/>
      <c r="C14" s="203"/>
      <c r="D14" s="203"/>
      <c r="E14" s="203"/>
      <c r="F14" s="203"/>
      <c r="G14" s="203"/>
      <c r="H14" s="227">
        <f>[1]esquema!I14*100</f>
        <v>0.43176126468875886</v>
      </c>
      <c r="I14" s="228"/>
      <c r="J14" s="229">
        <v>93.5</v>
      </c>
      <c r="K14" s="230"/>
      <c r="L14" s="203"/>
      <c r="M14" s="216">
        <f>[1]esquema!O14*100</f>
        <v>90.63</v>
      </c>
      <c r="N14" s="203"/>
      <c r="O14" s="203"/>
      <c r="P14" s="203"/>
      <c r="Q14" s="203"/>
      <c r="R14" s="203"/>
      <c r="S14" s="217" t="s">
        <v>307</v>
      </c>
      <c r="T14" s="23"/>
      <c r="U14" s="231">
        <f>($A$29/100)*($D$22/100)*($F$17/100)*($H$14/100)*($JM$12/100)*($M$14/100)</f>
        <v>0</v>
      </c>
      <c r="V14" s="218">
        <f>($A$29/100)*($D$22/100)*($F$17/100)*($H$16/100)*($K$12/100)*($M$14/100)</f>
        <v>2.2832167142551665E-2</v>
      </c>
      <c r="W14" s="218">
        <f>($A$29/100)*($D$22/100)*($F$17/100)*($H$18/100)*($K$12/100)*($M$14/100)</f>
        <v>9.6876946656701875E-3</v>
      </c>
    </row>
    <row r="15" spans="1:23" ht="15.75" x14ac:dyDescent="0.25">
      <c r="A15" s="203"/>
      <c r="B15" s="203"/>
      <c r="C15" s="203"/>
      <c r="D15" s="203"/>
      <c r="E15" s="203"/>
      <c r="F15" s="203"/>
      <c r="G15" s="203"/>
      <c r="H15" s="203" t="s">
        <v>292</v>
      </c>
      <c r="I15" s="203"/>
      <c r="J15" s="203"/>
      <c r="K15" s="203"/>
      <c r="L15" s="203"/>
      <c r="M15" s="232"/>
      <c r="N15" s="203"/>
      <c r="O15" s="233"/>
      <c r="P15" s="203"/>
      <c r="Q15" s="203"/>
      <c r="R15" s="203"/>
      <c r="S15" s="203"/>
      <c r="T15" s="23"/>
      <c r="U15" s="23"/>
      <c r="V15" s="23"/>
      <c r="W15" s="23"/>
    </row>
    <row r="16" spans="1:23" ht="15.75" x14ac:dyDescent="0.25">
      <c r="A16" s="203"/>
      <c r="B16" s="203"/>
      <c r="C16" s="203"/>
      <c r="D16" s="203"/>
      <c r="E16" s="203"/>
      <c r="F16" s="203" t="s">
        <v>318</v>
      </c>
      <c r="G16" s="203"/>
      <c r="H16" s="227">
        <f>[1]esquema!I16*100</f>
        <v>69.449393946288339</v>
      </c>
      <c r="I16" s="228"/>
      <c r="J16" s="203" t="s">
        <v>319</v>
      </c>
      <c r="K16" s="203"/>
      <c r="L16" s="203"/>
      <c r="M16" s="232"/>
      <c r="N16" s="203"/>
      <c r="O16" s="233"/>
      <c r="P16" s="203"/>
      <c r="Q16" s="203"/>
      <c r="R16" s="203"/>
      <c r="S16" s="213" t="s">
        <v>320</v>
      </c>
      <c r="T16" s="214">
        <f>SUM(U16:Z16)</f>
        <v>4.6586460292092451E-2</v>
      </c>
      <c r="U16" s="215">
        <f>($A$29/100)*($D$22/100)*($F$17/100)*($H$14/100)*($J$17/100)</f>
        <v>2.0246122018606431E-4</v>
      </c>
      <c r="V16" s="215">
        <f>($A$29/100)*($D$22/100)*($F$17/100)*($H$16/100)*($J$17/100)</f>
        <v>3.2566166049388737E-2</v>
      </c>
      <c r="W16" s="215">
        <f>($A$29/100)*($D$22/100)*($F$17/100)*($H$18/100)*($J$17/100)</f>
        <v>1.3817833022517649E-2</v>
      </c>
    </row>
    <row r="17" spans="1:23" ht="15.75" x14ac:dyDescent="0.25">
      <c r="A17" s="203"/>
      <c r="B17" s="203"/>
      <c r="C17" s="203"/>
      <c r="D17" s="203"/>
      <c r="E17" s="203"/>
      <c r="F17" s="227">
        <f>[1]esquema!F18*100</f>
        <v>95.794839506258171</v>
      </c>
      <c r="G17" s="203"/>
      <c r="H17" s="203" t="s">
        <v>293</v>
      </c>
      <c r="I17" s="203"/>
      <c r="J17" s="216">
        <v>9.9</v>
      </c>
      <c r="K17" s="204">
        <f>(J17/100)*(J19/100)</f>
        <v>6.4350000000000006E-3</v>
      </c>
      <c r="L17" s="203"/>
      <c r="M17" s="203"/>
      <c r="N17" s="203"/>
      <c r="O17" s="203"/>
      <c r="P17" s="203"/>
      <c r="Q17" s="203"/>
      <c r="R17" s="203"/>
      <c r="S17" s="217" t="s">
        <v>307</v>
      </c>
      <c r="T17" s="23"/>
      <c r="U17" s="218">
        <f>($A$29/100)*($D$22/100)*($F$17/100)*($H$14/100)*($K$17/100)</f>
        <v>1.315997931209418E-7</v>
      </c>
      <c r="V17" s="218">
        <f>($A$29/100)*($D$22/100)*($F$17/100)*($H$16/100)*($K$17/100)</f>
        <v>2.1168007932102682E-5</v>
      </c>
      <c r="W17" s="218">
        <f>($A$29/100)*($D$22/100)*($F$17/100)*($H$18/100)*($K$17/100)</f>
        <v>8.9815914646364716E-6</v>
      </c>
    </row>
    <row r="18" spans="1:23" ht="63" x14ac:dyDescent="0.25">
      <c r="A18" s="203"/>
      <c r="B18" s="203"/>
      <c r="C18" s="203"/>
      <c r="D18" s="203"/>
      <c r="E18" s="203"/>
      <c r="F18" s="228"/>
      <c r="G18" s="203"/>
      <c r="H18" s="234">
        <f>[1]esquema!I18*100</f>
        <v>29.467396549213156</v>
      </c>
      <c r="I18" s="228"/>
      <c r="J18" s="226" t="s">
        <v>321</v>
      </c>
      <c r="K18" s="203"/>
      <c r="L18" s="203"/>
      <c r="M18" s="203"/>
      <c r="N18" s="203"/>
      <c r="O18" s="203"/>
      <c r="P18" s="203"/>
      <c r="Q18" s="203"/>
      <c r="R18" s="203"/>
      <c r="S18" s="203"/>
      <c r="T18" s="23"/>
      <c r="U18" s="23"/>
      <c r="V18" s="23"/>
      <c r="W18" s="23"/>
    </row>
    <row r="19" spans="1:23" ht="15.75" x14ac:dyDescent="0.25">
      <c r="A19" s="203"/>
      <c r="B19" s="203"/>
      <c r="C19" s="203"/>
      <c r="D19" s="203"/>
      <c r="E19" s="203"/>
      <c r="F19" s="203"/>
      <c r="G19" s="203"/>
      <c r="I19" s="203"/>
      <c r="J19" s="229">
        <v>6.5</v>
      </c>
      <c r="K19" s="203"/>
      <c r="L19" s="203"/>
      <c r="M19" s="203"/>
      <c r="N19" s="203"/>
      <c r="O19" s="203"/>
      <c r="P19" s="203"/>
      <c r="Q19" s="203"/>
      <c r="R19" s="203"/>
      <c r="T19" s="23"/>
      <c r="U19" s="98" t="s">
        <v>299</v>
      </c>
      <c r="V19" s="98" t="s">
        <v>300</v>
      </c>
      <c r="W19" s="98" t="s">
        <v>301</v>
      </c>
    </row>
    <row r="20" spans="1:23" ht="15.75" x14ac:dyDescent="0.25">
      <c r="A20" s="203"/>
      <c r="B20" s="203"/>
      <c r="C20" s="203"/>
      <c r="D20" s="203"/>
      <c r="E20" s="203"/>
      <c r="F20" s="203"/>
      <c r="G20" s="203"/>
      <c r="H20" s="203" t="s">
        <v>299</v>
      </c>
      <c r="I20" s="228"/>
      <c r="K20" s="230"/>
      <c r="L20" s="203"/>
      <c r="M20" s="203"/>
      <c r="N20" s="203"/>
      <c r="O20" s="203"/>
      <c r="P20" s="203"/>
      <c r="Q20" s="203"/>
      <c r="R20" s="203"/>
      <c r="S20" s="213" t="s">
        <v>322</v>
      </c>
      <c r="T20" s="214">
        <f>SUM(U20:Z20)</f>
        <v>3.0856232134902962E-3</v>
      </c>
      <c r="U20" s="215">
        <f>($A$29/100)*($D$22/100)*($F$17/100)*($H$21/100)</f>
        <v>3.0856232134902962E-3</v>
      </c>
      <c r="V20" s="23"/>
      <c r="W20" s="23"/>
    </row>
    <row r="21" spans="1:23" ht="15.75" x14ac:dyDescent="0.25">
      <c r="A21" s="203"/>
      <c r="B21" s="203"/>
      <c r="C21" s="203"/>
      <c r="D21" s="203" t="s">
        <v>323</v>
      </c>
      <c r="E21" s="203"/>
      <c r="F21" s="203"/>
      <c r="G21" s="203"/>
      <c r="H21" s="227">
        <f>[1]esquema!I20*100</f>
        <v>0.65144823980975441</v>
      </c>
      <c r="I21" s="203"/>
      <c r="J21" s="203"/>
      <c r="K21" s="203"/>
      <c r="L21" s="203"/>
      <c r="M21" s="203"/>
      <c r="N21" s="203"/>
      <c r="O21" s="203"/>
      <c r="P21" s="203"/>
      <c r="Q21" s="203"/>
      <c r="R21" s="203"/>
      <c r="S21" s="203"/>
      <c r="T21" s="23"/>
      <c r="U21" s="23"/>
      <c r="V21" s="23"/>
      <c r="W21" s="23"/>
    </row>
    <row r="22" spans="1:23" ht="15.75" x14ac:dyDescent="0.25">
      <c r="A22" s="203"/>
      <c r="B22" s="203"/>
      <c r="C22" s="203"/>
      <c r="D22" s="227">
        <f>[1]esquema!D23*100</f>
        <v>49.44482726162704</v>
      </c>
      <c r="E22" s="203"/>
      <c r="F22" s="203"/>
      <c r="G22" s="203"/>
      <c r="H22" s="203"/>
      <c r="I22" s="203"/>
      <c r="J22" s="203"/>
      <c r="K22" s="203"/>
      <c r="L22" s="203"/>
      <c r="M22" s="203"/>
      <c r="N22" s="203"/>
      <c r="O22" s="203"/>
      <c r="P22" s="203"/>
      <c r="Q22" s="203"/>
      <c r="R22" s="203"/>
      <c r="S22" s="203"/>
      <c r="T22" s="23"/>
      <c r="U22" s="23"/>
      <c r="V22" s="23"/>
      <c r="W22" s="23"/>
    </row>
    <row r="23" spans="1:23" ht="15.75" x14ac:dyDescent="0.25">
      <c r="A23" s="203"/>
      <c r="B23" s="203"/>
      <c r="C23" s="203"/>
      <c r="D23" s="228"/>
      <c r="E23" s="203"/>
      <c r="F23" s="203"/>
      <c r="G23" s="203"/>
      <c r="H23" s="203"/>
      <c r="I23" s="203"/>
      <c r="J23" s="203"/>
      <c r="K23" s="203"/>
      <c r="L23" s="203"/>
      <c r="M23" s="203"/>
      <c r="N23" s="203"/>
      <c r="O23" s="203"/>
      <c r="P23" s="203"/>
      <c r="Q23" s="203"/>
      <c r="R23" s="203"/>
      <c r="S23" s="203"/>
      <c r="T23" s="23"/>
      <c r="U23" s="23"/>
      <c r="V23" s="23"/>
      <c r="W23" s="23"/>
    </row>
    <row r="24" spans="1:23" ht="15.75" x14ac:dyDescent="0.25">
      <c r="A24" s="203" t="s">
        <v>324</v>
      </c>
      <c r="B24" s="203"/>
      <c r="C24" s="203"/>
      <c r="D24" s="203"/>
      <c r="E24" s="203"/>
      <c r="F24" s="203" t="s">
        <v>300</v>
      </c>
      <c r="G24" s="203"/>
      <c r="H24" s="203"/>
      <c r="I24" s="203"/>
      <c r="J24" s="203"/>
      <c r="K24" s="203"/>
      <c r="L24" s="203"/>
      <c r="M24" s="203"/>
      <c r="N24" s="203"/>
      <c r="O24" s="203"/>
      <c r="P24" s="203"/>
      <c r="Q24" s="203"/>
      <c r="R24" s="203"/>
      <c r="S24" s="213" t="s">
        <v>325</v>
      </c>
      <c r="T24" s="214">
        <f>SUM(U24:Z24)</f>
        <v>2.0792343422048318E-2</v>
      </c>
      <c r="U24" s="23"/>
      <c r="V24" s="215">
        <f>($A$29/100)*($D$22/100)*($F$25/100)</f>
        <v>2.0792343422048318E-2</v>
      </c>
      <c r="W24" s="23"/>
    </row>
    <row r="25" spans="1:23" ht="15.75" x14ac:dyDescent="0.25">
      <c r="A25" s="235">
        <f>[1]esquema!B25*100</f>
        <v>99.73900095450206</v>
      </c>
      <c r="B25" s="236"/>
      <c r="C25" s="203"/>
      <c r="D25" s="203"/>
      <c r="E25" s="203"/>
      <c r="F25" s="227">
        <f>[1]esquema!F26*100</f>
        <v>4.2051604937418325</v>
      </c>
      <c r="G25" s="203"/>
      <c r="H25" s="203"/>
      <c r="I25" s="203"/>
      <c r="J25" s="203"/>
      <c r="K25" s="203"/>
      <c r="L25" s="203"/>
      <c r="M25" s="203"/>
      <c r="N25" s="203"/>
      <c r="O25" s="203"/>
      <c r="P25" s="203"/>
      <c r="Q25" s="203"/>
      <c r="R25" s="203"/>
      <c r="S25" s="203"/>
      <c r="T25" s="23"/>
      <c r="U25" s="23"/>
      <c r="V25" s="23"/>
      <c r="W25" s="23"/>
    </row>
    <row r="26" spans="1:23" ht="15.75" x14ac:dyDescent="0.25">
      <c r="A26" s="203" t="s">
        <v>326</v>
      </c>
      <c r="B26" s="203"/>
      <c r="C26" s="203"/>
      <c r="D26" s="203"/>
      <c r="E26" s="203"/>
      <c r="F26" s="228"/>
      <c r="G26" s="203"/>
      <c r="H26" s="203"/>
      <c r="I26" s="203"/>
      <c r="J26" s="203"/>
      <c r="K26" s="203"/>
      <c r="L26" s="203"/>
      <c r="M26" s="203"/>
      <c r="N26" s="203"/>
      <c r="O26" s="203"/>
      <c r="P26" s="203"/>
      <c r="Q26" s="203"/>
      <c r="R26" s="203"/>
      <c r="S26" s="203"/>
      <c r="T26" s="23"/>
      <c r="U26" s="23"/>
      <c r="V26" s="23"/>
      <c r="W26" s="23"/>
    </row>
    <row r="27" spans="1:23" ht="15.75" x14ac:dyDescent="0.25">
      <c r="A27" s="235">
        <f>[1]esquema!B27*100</f>
        <v>0.2609990454979319</v>
      </c>
      <c r="B27" s="236"/>
      <c r="C27" s="203"/>
      <c r="D27" s="203"/>
      <c r="E27" s="203"/>
      <c r="F27" s="203"/>
      <c r="G27" s="203"/>
      <c r="H27" s="203"/>
      <c r="I27" s="203"/>
      <c r="J27" s="203"/>
      <c r="K27" s="203"/>
      <c r="L27" s="203"/>
      <c r="M27" s="203"/>
      <c r="N27" s="203"/>
      <c r="O27" s="203"/>
      <c r="P27" s="203"/>
      <c r="Q27" s="203"/>
      <c r="R27" s="203"/>
      <c r="S27" s="203"/>
      <c r="T27" s="23"/>
      <c r="U27" s="23"/>
      <c r="V27" s="23"/>
      <c r="W27" s="23"/>
    </row>
    <row r="28" spans="1:23" ht="15.75" x14ac:dyDescent="0.25">
      <c r="A28" s="203" t="s">
        <v>96</v>
      </c>
      <c r="B28" s="203"/>
      <c r="C28" s="203"/>
      <c r="D28" s="203"/>
      <c r="E28" s="203"/>
      <c r="F28" s="203"/>
      <c r="G28" s="203"/>
      <c r="H28" s="203"/>
      <c r="I28" s="203"/>
      <c r="J28" s="203"/>
      <c r="K28" s="203"/>
      <c r="L28" s="203"/>
      <c r="M28" s="203"/>
      <c r="N28" s="203"/>
      <c r="O28" s="203"/>
      <c r="P28" s="203"/>
      <c r="Q28" s="203"/>
      <c r="R28" s="203"/>
      <c r="S28" s="203"/>
      <c r="T28" s="23"/>
      <c r="U28" s="23"/>
      <c r="V28" s="23"/>
      <c r="W28" s="23"/>
    </row>
    <row r="29" spans="1:23" ht="15.75" x14ac:dyDescent="0.25">
      <c r="A29" s="237">
        <v>100</v>
      </c>
      <c r="B29" s="203"/>
      <c r="C29" s="203"/>
      <c r="D29" s="203"/>
      <c r="E29" s="203"/>
      <c r="F29" s="203"/>
      <c r="G29" s="203"/>
      <c r="H29" s="203"/>
      <c r="I29" s="203"/>
      <c r="J29" s="203"/>
      <c r="K29" s="203"/>
      <c r="L29" s="203"/>
      <c r="M29" s="203"/>
      <c r="N29" s="203"/>
      <c r="O29" s="203"/>
      <c r="P29" s="203"/>
      <c r="Q29" s="203"/>
      <c r="R29" s="203"/>
      <c r="S29" s="203"/>
      <c r="T29" s="23"/>
      <c r="U29" s="23"/>
      <c r="V29" s="23"/>
      <c r="W29" s="23"/>
    </row>
    <row r="30" spans="1:23" ht="15.75" x14ac:dyDescent="0.25">
      <c r="A30" s="238"/>
      <c r="B30" s="203"/>
      <c r="C30" s="203"/>
      <c r="D30" s="203"/>
      <c r="E30" s="203"/>
      <c r="F30" s="203"/>
      <c r="G30" s="203"/>
      <c r="H30" s="203"/>
      <c r="I30" s="203"/>
      <c r="J30" s="203"/>
      <c r="K30" s="203"/>
      <c r="L30" s="203"/>
      <c r="M30" s="203"/>
      <c r="N30" s="203"/>
      <c r="O30" s="203"/>
      <c r="P30" s="203"/>
      <c r="Q30" s="203"/>
      <c r="R30" s="203"/>
      <c r="S30" s="203"/>
      <c r="T30" s="23"/>
      <c r="U30" s="23"/>
      <c r="V30" s="23"/>
      <c r="W30" s="23"/>
    </row>
    <row r="31" spans="1:23" ht="15.75" x14ac:dyDescent="0.25">
      <c r="A31" s="203"/>
      <c r="B31" s="203"/>
      <c r="C31" s="203"/>
      <c r="D31" s="203" t="s">
        <v>301</v>
      </c>
      <c r="E31" s="203"/>
      <c r="F31" s="203"/>
      <c r="G31" s="203"/>
      <c r="H31" s="203"/>
      <c r="I31" s="203"/>
      <c r="J31" s="203"/>
      <c r="K31" s="203"/>
      <c r="L31" s="203"/>
      <c r="M31" s="203"/>
      <c r="N31" s="203"/>
      <c r="O31" s="203"/>
      <c r="P31" s="203"/>
      <c r="Q31" s="203"/>
      <c r="R31" s="203"/>
      <c r="S31" s="213" t="s">
        <v>327</v>
      </c>
      <c r="T31" s="214">
        <f>SUM(U31:Y31)</f>
        <v>0.50555172738372967</v>
      </c>
      <c r="U31" s="23"/>
      <c r="V31" s="23"/>
      <c r="W31" s="215">
        <f>($A$29/100)*($D$32/100)</f>
        <v>0.50555172738372967</v>
      </c>
    </row>
    <row r="32" spans="1:23" ht="15.75" x14ac:dyDescent="0.25">
      <c r="A32" s="203"/>
      <c r="B32" s="203"/>
      <c r="C32" s="203"/>
      <c r="D32" s="227">
        <f>[1]esquema!D33*100</f>
        <v>50.555172738372967</v>
      </c>
      <c r="E32" s="203"/>
      <c r="F32" s="203"/>
      <c r="G32" s="203"/>
      <c r="H32" s="203"/>
      <c r="I32" s="203"/>
      <c r="J32" s="203"/>
      <c r="K32" s="203"/>
      <c r="L32" s="203"/>
      <c r="M32" s="203"/>
      <c r="N32" s="203"/>
      <c r="O32" s="203"/>
      <c r="P32" s="203"/>
      <c r="Q32" s="203"/>
      <c r="R32" s="203"/>
      <c r="S32" s="203"/>
      <c r="T32" s="23"/>
      <c r="U32" s="23"/>
      <c r="V32" s="23"/>
      <c r="W32" s="23"/>
    </row>
    <row r="33" spans="1:23" ht="15.75" x14ac:dyDescent="0.25">
      <c r="A33" s="203"/>
      <c r="B33" s="203"/>
      <c r="C33" s="203"/>
      <c r="D33" s="228"/>
      <c r="E33" s="203"/>
      <c r="F33" s="203"/>
      <c r="G33" s="203"/>
      <c r="H33" s="203"/>
      <c r="I33" s="203"/>
      <c r="J33" s="203"/>
      <c r="K33" s="203"/>
      <c r="L33" s="203"/>
      <c r="M33" s="203"/>
      <c r="N33" s="203"/>
      <c r="O33" s="203"/>
      <c r="P33" s="203"/>
      <c r="Q33" s="203"/>
      <c r="R33" s="203"/>
      <c r="S33" s="203"/>
      <c r="T33" s="23"/>
      <c r="U33" s="23"/>
      <c r="V33" s="23"/>
      <c r="W33" s="23"/>
    </row>
    <row r="34" spans="1:23" x14ac:dyDescent="0.25">
      <c r="A34" s="23"/>
      <c r="B34" s="23"/>
      <c r="C34" s="23"/>
      <c r="D34" s="23"/>
      <c r="E34" s="23"/>
      <c r="F34" s="23"/>
      <c r="G34" s="23"/>
      <c r="H34" s="23"/>
      <c r="I34" s="23"/>
      <c r="J34" s="23"/>
      <c r="K34" s="23"/>
      <c r="L34" s="23"/>
      <c r="M34" s="23"/>
      <c r="N34" s="23"/>
      <c r="O34" s="23"/>
      <c r="P34" s="23"/>
      <c r="Q34" s="23"/>
      <c r="R34" s="23"/>
      <c r="S34" s="23"/>
      <c r="T34" s="23"/>
      <c r="U34" s="23"/>
      <c r="V34" s="23"/>
      <c r="W34" s="23"/>
    </row>
    <row r="35" spans="1:23" x14ac:dyDescent="0.25">
      <c r="A35" s="23"/>
      <c r="B35" s="23"/>
      <c r="C35" s="23"/>
      <c r="D35" s="23"/>
      <c r="E35" s="23"/>
      <c r="F35" s="23"/>
      <c r="G35" s="23"/>
      <c r="H35" s="23"/>
      <c r="I35" s="23"/>
      <c r="J35" s="23"/>
      <c r="K35" s="23"/>
      <c r="L35" s="23"/>
      <c r="M35" s="23"/>
      <c r="N35" s="23"/>
      <c r="O35" s="23"/>
      <c r="P35" s="23"/>
      <c r="Q35" s="23"/>
      <c r="R35" s="23"/>
      <c r="S35" s="23"/>
      <c r="T35" s="23"/>
      <c r="U35" s="23"/>
      <c r="V35" s="23"/>
      <c r="W35" s="23"/>
    </row>
    <row r="36" spans="1:23" x14ac:dyDescent="0.25">
      <c r="A36" s="23"/>
      <c r="B36" s="23"/>
      <c r="C36" s="23"/>
      <c r="D36" s="23"/>
      <c r="E36" s="23"/>
      <c r="F36" s="23"/>
      <c r="G36" s="23"/>
      <c r="H36" s="23"/>
      <c r="I36" s="23"/>
      <c r="J36" s="23"/>
      <c r="K36" s="23"/>
      <c r="L36" s="23"/>
      <c r="M36" s="23"/>
      <c r="N36" s="23"/>
      <c r="O36" s="23"/>
      <c r="P36" s="23"/>
      <c r="Q36" s="23"/>
      <c r="R36" s="23"/>
      <c r="S36" s="23"/>
      <c r="T36" s="23"/>
      <c r="U36" s="23"/>
      <c r="V36" s="23"/>
      <c r="W36" s="23"/>
    </row>
    <row r="37" spans="1:23" x14ac:dyDescent="0.25">
      <c r="A37" s="23"/>
      <c r="B37" s="23"/>
      <c r="C37" s="23"/>
      <c r="D37" s="23"/>
      <c r="E37" s="23"/>
      <c r="F37" s="23"/>
      <c r="G37" s="23"/>
      <c r="H37" s="23"/>
      <c r="I37" s="23"/>
      <c r="J37" s="23"/>
      <c r="K37" s="23"/>
      <c r="L37" s="23"/>
      <c r="M37" s="23"/>
      <c r="N37" s="23"/>
      <c r="O37" s="23"/>
      <c r="P37" s="23"/>
      <c r="Q37" s="23"/>
      <c r="R37" s="23"/>
      <c r="S37" s="23"/>
      <c r="T37" s="23"/>
      <c r="U37" s="23"/>
      <c r="V37" s="23"/>
      <c r="W37" s="23"/>
    </row>
    <row r="46" spans="1:23" x14ac:dyDescent="0.25">
      <c r="D46" s="32" t="s">
        <v>46</v>
      </c>
      <c r="E46" s="32" t="s">
        <v>47</v>
      </c>
      <c r="F46" s="32" t="s">
        <v>48</v>
      </c>
      <c r="G46" s="32" t="s">
        <v>49</v>
      </c>
      <c r="I46" s="32" t="s">
        <v>328</v>
      </c>
      <c r="K46" s="239" t="s">
        <v>329</v>
      </c>
      <c r="L46">
        <v>4444065</v>
      </c>
      <c r="M46" s="281" t="s">
        <v>94</v>
      </c>
      <c r="N46" s="281"/>
    </row>
    <row r="47" spans="1:23" x14ac:dyDescent="0.25">
      <c r="C47" s="181" t="s">
        <v>91</v>
      </c>
      <c r="D47" s="69">
        <f>100-(D53)</f>
        <v>91.38</v>
      </c>
      <c r="E47" s="69">
        <f>100-E48</f>
        <v>87.363725167134291</v>
      </c>
      <c r="F47">
        <v>89.12</v>
      </c>
      <c r="G47">
        <v>90.63</v>
      </c>
      <c r="I47">
        <f>L46-I48</f>
        <v>4163023</v>
      </c>
    </row>
    <row r="48" spans="1:23" x14ac:dyDescent="0.25">
      <c r="C48" s="240" t="s">
        <v>330</v>
      </c>
      <c r="D48" s="241">
        <f>D53</f>
        <v>8.6199999999999992</v>
      </c>
      <c r="E48" s="241">
        <v>12.636274832865709</v>
      </c>
      <c r="F48" s="42">
        <v>10.88</v>
      </c>
      <c r="G48" s="42">
        <v>9.3699999999999992</v>
      </c>
      <c r="H48" s="42"/>
      <c r="I48">
        <v>281042</v>
      </c>
      <c r="M48">
        <v>85441</v>
      </c>
    </row>
    <row r="49" spans="3:13" x14ac:dyDescent="0.25">
      <c r="D49">
        <f>SUM(D47:D48)</f>
        <v>100</v>
      </c>
      <c r="E49">
        <f>SUM(E47:E48)</f>
        <v>100</v>
      </c>
      <c r="F49">
        <f>SUM(F47:F48)</f>
        <v>100</v>
      </c>
      <c r="G49">
        <f>SUM(G47:G48)</f>
        <v>100</v>
      </c>
    </row>
    <row r="51" spans="3:13" x14ac:dyDescent="0.25">
      <c r="C51" s="242" t="s">
        <v>89</v>
      </c>
      <c r="D51">
        <v>7.68</v>
      </c>
      <c r="E51" s="69">
        <v>10.42697759136799</v>
      </c>
      <c r="F51">
        <v>9.86</v>
      </c>
      <c r="G51">
        <v>8.44</v>
      </c>
      <c r="I51">
        <v>265508</v>
      </c>
      <c r="M51">
        <v>78140</v>
      </c>
    </row>
    <row r="52" spans="3:13" x14ac:dyDescent="0.25">
      <c r="C52" s="181" t="s">
        <v>90</v>
      </c>
      <c r="D52" s="42">
        <v>0.94</v>
      </c>
      <c r="E52" s="241">
        <f>E48-E51</f>
        <v>2.209297241497719</v>
      </c>
      <c r="F52" s="42">
        <f>F48-F51</f>
        <v>1.0200000000000014</v>
      </c>
      <c r="G52" s="42">
        <f>G48-G51</f>
        <v>0.92999999999999972</v>
      </c>
      <c r="H52" s="42"/>
      <c r="I52">
        <f>I48-I51</f>
        <v>15534</v>
      </c>
    </row>
    <row r="53" spans="3:13" x14ac:dyDescent="0.25">
      <c r="D53" s="69">
        <f t="shared" ref="D53:G53" si="0">SUM(D51:D52)</f>
        <v>8.6199999999999992</v>
      </c>
      <c r="E53" s="69">
        <f t="shared" si="0"/>
        <v>12.636274832865709</v>
      </c>
      <c r="F53">
        <f t="shared" si="0"/>
        <v>10.88</v>
      </c>
      <c r="G53">
        <f t="shared" si="0"/>
        <v>9.3699999999999992</v>
      </c>
    </row>
  </sheetData>
  <mergeCells count="1">
    <mergeCell ref="M46:N46"/>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2938-0B5D-4953-8256-E2F581B90D88}">
  <dimension ref="A1:AS40"/>
  <sheetViews>
    <sheetView workbookViewId="0">
      <selection activeCell="B2" sqref="B2"/>
    </sheetView>
  </sheetViews>
  <sheetFormatPr baseColWidth="10" defaultRowHeight="15" x14ac:dyDescent="0.25"/>
  <cols>
    <col min="3" max="3" width="29.7109375" bestFit="1" customWidth="1"/>
  </cols>
  <sheetData>
    <row r="1" spans="1:45" x14ac:dyDescent="0.25">
      <c r="A1" t="s">
        <v>35</v>
      </c>
    </row>
    <row r="2" spans="1:45" ht="15.75" x14ac:dyDescent="0.25">
      <c r="B2" s="6" t="s">
        <v>45</v>
      </c>
      <c r="D2" t="s">
        <v>62</v>
      </c>
    </row>
    <row r="3" spans="1:45" x14ac:dyDescent="0.25">
      <c r="D3" s="8" t="s">
        <v>63</v>
      </c>
    </row>
    <row r="4" spans="1:45" x14ac:dyDescent="0.25">
      <c r="D4" s="9" t="s">
        <v>64</v>
      </c>
    </row>
    <row r="5" spans="1:45" x14ac:dyDescent="0.25">
      <c r="D5" s="10" t="s">
        <v>65</v>
      </c>
    </row>
    <row r="6" spans="1:45" ht="18.75" x14ac:dyDescent="0.3">
      <c r="C6" s="33" t="s">
        <v>0</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x14ac:dyDescent="0.25">
      <c r="C7" s="34" t="s">
        <v>1</v>
      </c>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x14ac:dyDescent="0.25">
      <c r="C8" s="23" t="s">
        <v>2</v>
      </c>
      <c r="D8" s="35">
        <v>1980</v>
      </c>
      <c r="E8" s="35">
        <v>1981</v>
      </c>
      <c r="F8" s="35">
        <v>1982</v>
      </c>
      <c r="G8" s="35">
        <v>1983</v>
      </c>
      <c r="H8" s="35">
        <v>1984</v>
      </c>
      <c r="I8" s="35">
        <v>1985</v>
      </c>
      <c r="J8" s="35">
        <v>1986</v>
      </c>
      <c r="K8" s="35">
        <v>1987</v>
      </c>
      <c r="L8" s="35">
        <v>1988</v>
      </c>
      <c r="M8" s="35">
        <v>1989</v>
      </c>
      <c r="N8" s="35">
        <v>1990</v>
      </c>
      <c r="O8" s="35">
        <v>1991</v>
      </c>
      <c r="P8" s="35">
        <v>1992</v>
      </c>
      <c r="Q8" s="35">
        <v>1993</v>
      </c>
      <c r="R8" s="35">
        <v>1994</v>
      </c>
      <c r="S8" s="35">
        <v>1995</v>
      </c>
      <c r="T8" s="35">
        <v>1996</v>
      </c>
      <c r="U8" s="35">
        <v>1997</v>
      </c>
      <c r="V8" s="35">
        <v>1998</v>
      </c>
      <c r="W8" s="35">
        <v>1999</v>
      </c>
      <c r="X8" s="35">
        <v>2000</v>
      </c>
      <c r="Y8" s="35">
        <v>2001</v>
      </c>
      <c r="Z8" s="35">
        <v>2002</v>
      </c>
      <c r="AA8" s="35">
        <v>2003</v>
      </c>
      <c r="AB8" s="35">
        <v>2004</v>
      </c>
      <c r="AC8" s="35">
        <v>2005</v>
      </c>
      <c r="AD8" s="35">
        <v>2006</v>
      </c>
      <c r="AE8" s="35">
        <v>2007</v>
      </c>
      <c r="AF8" s="35">
        <v>2008</v>
      </c>
      <c r="AG8" s="35">
        <v>2009</v>
      </c>
      <c r="AH8" s="35">
        <v>2010</v>
      </c>
      <c r="AI8" s="35">
        <v>2011</v>
      </c>
      <c r="AJ8" s="35">
        <v>2012</v>
      </c>
      <c r="AK8" s="35">
        <v>2013</v>
      </c>
      <c r="AL8" s="35">
        <v>2014</v>
      </c>
      <c r="AM8" s="35">
        <v>2015</v>
      </c>
      <c r="AN8" s="35">
        <v>2016</v>
      </c>
      <c r="AO8" s="35">
        <v>2017</v>
      </c>
      <c r="AP8" s="35">
        <v>2018</v>
      </c>
      <c r="AQ8" s="35">
        <v>2019</v>
      </c>
      <c r="AR8" s="35">
        <v>2020</v>
      </c>
      <c r="AS8" s="35">
        <v>2021</v>
      </c>
    </row>
    <row r="9" spans="1:45" x14ac:dyDescent="0.25">
      <c r="C9" s="23" t="s">
        <v>3</v>
      </c>
      <c r="D9" s="2">
        <v>30.081973673839364</v>
      </c>
      <c r="E9" s="2">
        <v>32.133301960395798</v>
      </c>
      <c r="F9" s="2">
        <v>72.151710505626809</v>
      </c>
      <c r="G9" s="3">
        <v>47.270715041193498</v>
      </c>
      <c r="H9" s="2">
        <v>108.83027802917097</v>
      </c>
      <c r="I9" s="2">
        <v>150.42135849707989</v>
      </c>
      <c r="J9" s="2">
        <v>496.27270060823116</v>
      </c>
      <c r="K9" s="2">
        <v>898.05563075103225</v>
      </c>
      <c r="L9" s="3">
        <v>1011.7156437230252</v>
      </c>
      <c r="M9" s="2">
        <v>3998.0856373485299</v>
      </c>
      <c r="N9" s="3">
        <v>2225.968036400433</v>
      </c>
      <c r="O9" s="2">
        <v>3554.7979247897401</v>
      </c>
      <c r="P9" s="2">
        <v>4176.2702035255043</v>
      </c>
      <c r="Q9" s="2">
        <v>3882.8906315309496</v>
      </c>
      <c r="R9" s="2">
        <v>5123.9674750264303</v>
      </c>
      <c r="S9" s="3">
        <v>4271.0490940192603</v>
      </c>
      <c r="T9" s="3">
        <v>5746.4159269853672</v>
      </c>
      <c r="U9" s="2">
        <v>9497.1888631581514</v>
      </c>
      <c r="V9" s="3">
        <v>7915.6681389616715</v>
      </c>
      <c r="W9" s="2">
        <v>16109.244030975144</v>
      </c>
      <c r="X9" s="2">
        <v>18158.517225117779</v>
      </c>
      <c r="Y9" s="3">
        <v>9897.725864181155</v>
      </c>
      <c r="Z9" s="3">
        <v>8779.2901078035193</v>
      </c>
      <c r="AA9" s="3">
        <v>9038.428109342467</v>
      </c>
      <c r="AB9" s="4">
        <v>8662.125892963546</v>
      </c>
      <c r="AC9" s="3">
        <v>12032.01215317264</v>
      </c>
      <c r="AD9" s="3">
        <v>12333.513940102355</v>
      </c>
      <c r="AE9" s="3">
        <v>14348.970742361173</v>
      </c>
      <c r="AF9" s="3">
        <v>12860.064070394716</v>
      </c>
      <c r="AG9" s="2">
        <v>25098.768942502076</v>
      </c>
      <c r="AH9" s="3">
        <v>16568.838799411835</v>
      </c>
      <c r="AI9" s="2">
        <v>35737.953413684918</v>
      </c>
      <c r="AJ9" s="3">
        <v>22561.984583809404</v>
      </c>
      <c r="AK9" s="3">
        <v>17672.738461084475</v>
      </c>
      <c r="AL9" s="3">
        <v>17648.795780692657</v>
      </c>
      <c r="AM9" s="3">
        <v>17659.924998208178</v>
      </c>
      <c r="AN9" s="4">
        <v>18505.307244187967</v>
      </c>
      <c r="AO9" s="4">
        <v>22496.782209437282</v>
      </c>
      <c r="AP9" s="4">
        <v>23408.421760431458</v>
      </c>
      <c r="AQ9" s="3">
        <v>38240.33683573368</v>
      </c>
      <c r="AR9" s="4">
        <v>29377.331086697333</v>
      </c>
      <c r="AS9" s="4">
        <v>30822.110976313106</v>
      </c>
    </row>
    <row r="10" spans="1:45" x14ac:dyDescent="0.25">
      <c r="C10" s="23" t="s">
        <v>4</v>
      </c>
      <c r="D10" s="2">
        <v>24.123034227567068</v>
      </c>
      <c r="E10" s="2">
        <v>30.01780719502695</v>
      </c>
      <c r="F10" s="2">
        <v>43.280309581879841</v>
      </c>
      <c r="G10" s="2">
        <v>90.717666313742527</v>
      </c>
      <c r="H10" s="2">
        <v>210.05450842323779</v>
      </c>
      <c r="I10" s="2">
        <v>304.26926617764974</v>
      </c>
      <c r="J10" s="2">
        <v>517.95438662620859</v>
      </c>
      <c r="K10" s="2">
        <v>1586.9194982973991</v>
      </c>
      <c r="L10" s="2">
        <v>2570.6406935217356</v>
      </c>
      <c r="M10" s="2">
        <v>3823.5583645550478</v>
      </c>
      <c r="N10" s="2">
        <v>4983.2979876076706</v>
      </c>
      <c r="O10" s="2">
        <v>6057.7317374818958</v>
      </c>
      <c r="P10" s="2">
        <v>5048.1181834208255</v>
      </c>
      <c r="Q10" s="2">
        <v>5678.3077275769565</v>
      </c>
      <c r="R10" s="2">
        <v>6628.51672415137</v>
      </c>
      <c r="S10" s="2">
        <v>8758.2777203114074</v>
      </c>
      <c r="T10" s="2">
        <v>19980.031085684303</v>
      </c>
      <c r="U10" s="2">
        <v>27200.86833601656</v>
      </c>
      <c r="V10" s="2">
        <v>23857.066215580144</v>
      </c>
      <c r="W10" s="2">
        <v>27901.205609830813</v>
      </c>
      <c r="X10" s="2">
        <v>21815.146115690179</v>
      </c>
      <c r="Y10" s="2">
        <v>19880.780578958194</v>
      </c>
      <c r="Z10" s="2">
        <v>26574.689645540377</v>
      </c>
      <c r="AA10" s="2">
        <v>27229.663512446226</v>
      </c>
      <c r="AB10" s="2">
        <v>44475.312374013396</v>
      </c>
      <c r="AC10" s="2">
        <v>28197.879127417895</v>
      </c>
      <c r="AD10" s="2">
        <v>38434.765647397253</v>
      </c>
      <c r="AE10" s="2">
        <v>33584.98682818815</v>
      </c>
      <c r="AF10" s="2">
        <v>37833.105063861411</v>
      </c>
      <c r="AG10" s="2">
        <v>45179.513185053867</v>
      </c>
      <c r="AH10" s="2">
        <v>47110.650583636263</v>
      </c>
      <c r="AI10" s="2">
        <v>46870.689366473031</v>
      </c>
      <c r="AJ10" s="2">
        <v>54359.616285733115</v>
      </c>
      <c r="AK10" s="2">
        <v>56653.606747219492</v>
      </c>
      <c r="AL10" s="2">
        <v>69547.495743230276</v>
      </c>
      <c r="AM10" s="2">
        <v>80137.260070296179</v>
      </c>
      <c r="AN10" s="2">
        <v>78184.641397120358</v>
      </c>
      <c r="AO10" s="2">
        <v>95169.051455323483</v>
      </c>
      <c r="AP10" s="2">
        <v>117760.86664903779</v>
      </c>
      <c r="AQ10" s="2">
        <v>126095.69366321365</v>
      </c>
      <c r="AR10" s="2">
        <v>103166.39960972156</v>
      </c>
      <c r="AS10" s="2">
        <v>109405.8982045032</v>
      </c>
    </row>
    <row r="11" spans="1:45" x14ac:dyDescent="0.25">
      <c r="C11" s="23" t="s">
        <v>5</v>
      </c>
      <c r="D11" s="2">
        <v>21.615917970258042</v>
      </c>
      <c r="E11" s="2">
        <v>24.689252778951357</v>
      </c>
      <c r="F11" s="2">
        <v>38.606575929952051</v>
      </c>
      <c r="G11" s="2">
        <v>83.8961940757669</v>
      </c>
      <c r="H11" s="2">
        <v>141.86911752191304</v>
      </c>
      <c r="I11" s="2">
        <v>190.92369964117972</v>
      </c>
      <c r="J11" s="2">
        <v>392.23570043052467</v>
      </c>
      <c r="K11" s="2">
        <v>942.92460647460643</v>
      </c>
      <c r="L11" s="2">
        <v>2537.5542240862792</v>
      </c>
      <c r="M11" s="2">
        <v>2480.9782893135348</v>
      </c>
      <c r="N11" s="2">
        <v>3190.5654601244423</v>
      </c>
      <c r="O11" s="2">
        <v>4404.0180625040612</v>
      </c>
      <c r="P11" s="2">
        <v>5947.462098189445</v>
      </c>
      <c r="Q11" s="2">
        <v>6521.3509536897354</v>
      </c>
      <c r="R11" s="2">
        <v>5723.938895739142</v>
      </c>
      <c r="S11" s="2">
        <v>8667.7828629888427</v>
      </c>
      <c r="T11" s="2">
        <v>13114.055474403274</v>
      </c>
      <c r="U11" s="2">
        <v>16344.561764036727</v>
      </c>
      <c r="V11" s="2">
        <v>17986.810819901213</v>
      </c>
      <c r="W11" s="2">
        <v>19940.386714877801</v>
      </c>
      <c r="X11" s="2">
        <v>24655.877643672826</v>
      </c>
      <c r="Y11" s="2">
        <v>28789.48079059691</v>
      </c>
      <c r="Z11" s="2">
        <v>37218.813124914872</v>
      </c>
      <c r="AA11" s="2">
        <v>54811.260789474858</v>
      </c>
      <c r="AB11" s="2">
        <v>57805.517755357156</v>
      </c>
      <c r="AC11" s="2">
        <v>68164.758042573303</v>
      </c>
      <c r="AD11" s="2">
        <v>74805.940826320235</v>
      </c>
      <c r="AE11" s="2">
        <v>65697.16450362654</v>
      </c>
      <c r="AF11" s="2">
        <v>64439.464812880637</v>
      </c>
      <c r="AG11" s="2">
        <v>58920.899584069855</v>
      </c>
      <c r="AH11" s="2">
        <v>74491.920276415462</v>
      </c>
      <c r="AI11" s="2">
        <v>76701.305658529644</v>
      </c>
      <c r="AJ11" s="2">
        <v>80230.21086261484</v>
      </c>
      <c r="AK11" s="2">
        <v>76281.934520834868</v>
      </c>
      <c r="AL11" s="2">
        <v>91237.294150456466</v>
      </c>
      <c r="AM11" s="2">
        <v>104343.7291850761</v>
      </c>
      <c r="AN11" s="2">
        <v>125111.96349567754</v>
      </c>
      <c r="AO11" s="2">
        <v>131275.64996070322</v>
      </c>
      <c r="AP11" s="2">
        <v>150409.36524281159</v>
      </c>
      <c r="AQ11" s="2">
        <v>160619.16044527187</v>
      </c>
      <c r="AR11" s="2">
        <v>178290.54941108063</v>
      </c>
      <c r="AS11" s="2">
        <v>192659.27413052027</v>
      </c>
    </row>
    <row r="12" spans="1:45" x14ac:dyDescent="0.25">
      <c r="C12" s="23" t="s">
        <v>6</v>
      </c>
      <c r="D12" s="3">
        <v>9.311203036127182</v>
      </c>
      <c r="E12" s="3">
        <v>13.597444741316492</v>
      </c>
      <c r="F12" s="3">
        <v>25.307407887908667</v>
      </c>
      <c r="G12" s="3">
        <v>40.923431152131897</v>
      </c>
      <c r="H12" s="3">
        <v>82.317372418811971</v>
      </c>
      <c r="I12" s="3">
        <v>93.463743179706114</v>
      </c>
      <c r="J12" s="3">
        <v>171.62689278565833</v>
      </c>
      <c r="K12" s="3">
        <v>539.39955013904796</v>
      </c>
      <c r="L12" s="3">
        <v>910.69605118129107</v>
      </c>
      <c r="M12" s="4">
        <v>815.81176064987392</v>
      </c>
      <c r="N12" s="4">
        <v>1144.9430936414533</v>
      </c>
      <c r="O12" s="4">
        <v>1335.6511636241996</v>
      </c>
      <c r="P12" s="3">
        <v>1748.544253698115</v>
      </c>
      <c r="Q12" s="3">
        <v>2320.7478510028654</v>
      </c>
      <c r="R12" s="4">
        <v>1649.5452609158679</v>
      </c>
      <c r="S12" s="3">
        <v>3416.7172648641285</v>
      </c>
      <c r="T12" s="4">
        <v>3450.2420473350176</v>
      </c>
      <c r="U12" s="4">
        <v>4018.0796031889199</v>
      </c>
      <c r="V12" s="3">
        <v>5184.16339372316</v>
      </c>
      <c r="W12" s="4">
        <v>4634.1058939125478</v>
      </c>
      <c r="X12" s="4">
        <v>4253.1945852559966</v>
      </c>
      <c r="Y12" s="4">
        <v>3966.7111483300737</v>
      </c>
      <c r="Z12" s="4">
        <v>4609.474248888323</v>
      </c>
      <c r="AA12" s="4">
        <v>4061.0209741354247</v>
      </c>
      <c r="AB12" s="4">
        <v>5099.2155504905186</v>
      </c>
      <c r="AC12" s="4">
        <v>5673.6215660998059</v>
      </c>
      <c r="AD12" s="4">
        <v>6278.9726402492606</v>
      </c>
      <c r="AE12" s="4">
        <v>7704.1131954340917</v>
      </c>
      <c r="AF12" s="4">
        <v>9434.2796434482552</v>
      </c>
      <c r="AG12" s="4">
        <v>8644.6310274141033</v>
      </c>
      <c r="AH12" s="4">
        <v>10548.500554441607</v>
      </c>
      <c r="AI12" s="4">
        <v>13651.163841190946</v>
      </c>
      <c r="AJ12" s="4">
        <v>12036.943907640756</v>
      </c>
      <c r="AK12" s="4">
        <v>10990.900528001021</v>
      </c>
      <c r="AL12" s="4">
        <v>10588.634011029799</v>
      </c>
      <c r="AM12" s="4">
        <v>11669.116710836463</v>
      </c>
      <c r="AN12" s="4">
        <v>14798.955106270112</v>
      </c>
      <c r="AO12" s="4">
        <v>14172.78930053498</v>
      </c>
      <c r="AP12" s="4">
        <v>15958.969444364515</v>
      </c>
      <c r="AQ12" s="4">
        <v>17441.195890344286</v>
      </c>
      <c r="AR12" s="4">
        <v>17786.137089755975</v>
      </c>
      <c r="AS12" s="4">
        <v>20596.575158532276</v>
      </c>
    </row>
    <row r="13" spans="1:45" x14ac:dyDescent="0.25">
      <c r="C13" s="23" t="s">
        <v>7</v>
      </c>
      <c r="D13" s="2">
        <v>16.099338204464249</v>
      </c>
      <c r="E13" s="2">
        <v>20.5298285882531</v>
      </c>
      <c r="F13" s="2">
        <v>31.559642238916879</v>
      </c>
      <c r="G13" s="2">
        <v>62.536296291877562</v>
      </c>
      <c r="H13" s="3">
        <v>84.813358335509491</v>
      </c>
      <c r="I13" s="2">
        <v>219.64119569892472</v>
      </c>
      <c r="J13" s="2">
        <v>276.60835224215333</v>
      </c>
      <c r="K13" s="3">
        <v>576.26707687557052</v>
      </c>
      <c r="L13" s="3">
        <v>1003.1146331767503</v>
      </c>
      <c r="M13" s="3">
        <v>1588.0309690682013</v>
      </c>
      <c r="N13" s="3">
        <v>2213.527198433876</v>
      </c>
      <c r="O13" s="3">
        <v>2236.029204095832</v>
      </c>
      <c r="P13" s="3">
        <v>2241.4723740040254</v>
      </c>
      <c r="Q13" s="3">
        <v>2367.9937450164816</v>
      </c>
      <c r="R13" s="3">
        <v>2408.1537183752139</v>
      </c>
      <c r="S13" s="3">
        <v>4462.6397902427561</v>
      </c>
      <c r="T13" s="3">
        <v>4928.9063029816971</v>
      </c>
      <c r="U13" s="3">
        <v>6174.5807495275794</v>
      </c>
      <c r="V13" s="3">
        <v>5170.632216406927</v>
      </c>
      <c r="W13" s="3">
        <v>5757.7968074098644</v>
      </c>
      <c r="X13" s="3">
        <v>6174.8074834960698</v>
      </c>
      <c r="Y13" s="4">
        <v>5256.226236898322</v>
      </c>
      <c r="Z13" s="4">
        <v>5556.1791341628423</v>
      </c>
      <c r="AA13" s="4">
        <v>7306.7750545377521</v>
      </c>
      <c r="AB13" s="4">
        <v>8137.4175990637978</v>
      </c>
      <c r="AC13" s="4">
        <v>7316.8577378867521</v>
      </c>
      <c r="AD13" s="4">
        <v>8878.7885362861416</v>
      </c>
      <c r="AE13" s="4">
        <v>10804.956998584359</v>
      </c>
      <c r="AF13" s="4">
        <v>11604.306991197729</v>
      </c>
      <c r="AG13" s="4">
        <v>11351.003204830875</v>
      </c>
      <c r="AH13" s="4">
        <v>12446.571526203688</v>
      </c>
      <c r="AI13" s="3">
        <v>14879.929922573814</v>
      </c>
      <c r="AJ13" s="4">
        <v>14547.032604829505</v>
      </c>
      <c r="AK13" s="4">
        <v>12281.927212129072</v>
      </c>
      <c r="AL13" s="4">
        <v>12091.227812965424</v>
      </c>
      <c r="AM13" s="4">
        <v>11927.304805864449</v>
      </c>
      <c r="AN13" s="4">
        <v>12850.763069264724</v>
      </c>
      <c r="AO13" s="4">
        <v>13048.021528803198</v>
      </c>
      <c r="AP13" s="4">
        <v>14184.91117647057</v>
      </c>
      <c r="AQ13" s="4">
        <v>14241.005720183583</v>
      </c>
      <c r="AR13" s="4">
        <v>14097.555715675413</v>
      </c>
      <c r="AS13" s="4">
        <v>14855.444705223981</v>
      </c>
    </row>
    <row r="14" spans="1:45" x14ac:dyDescent="0.25">
      <c r="C14" s="23" t="s">
        <v>8</v>
      </c>
      <c r="D14" s="3">
        <v>10.811619221747419</v>
      </c>
      <c r="E14" s="3">
        <v>10.909235400060183</v>
      </c>
      <c r="F14" s="3">
        <v>20.994170176236402</v>
      </c>
      <c r="G14" s="3">
        <v>50.268045091129949</v>
      </c>
      <c r="H14" s="3">
        <v>67.98955798053295</v>
      </c>
      <c r="I14" s="3">
        <v>122.743591323819</v>
      </c>
      <c r="J14" s="3">
        <v>209.76921010574335</v>
      </c>
      <c r="K14" s="3">
        <v>658.80247986725624</v>
      </c>
      <c r="L14" s="3">
        <v>970.86522001589867</v>
      </c>
      <c r="M14" s="3">
        <v>1572.2965833902983</v>
      </c>
      <c r="N14" s="3">
        <v>1851.0029250652653</v>
      </c>
      <c r="O14" s="3">
        <v>2425.1983388042604</v>
      </c>
      <c r="P14" s="3">
        <v>2735.7882974151162</v>
      </c>
      <c r="Q14" s="3">
        <v>2725.0864992764127</v>
      </c>
      <c r="R14" s="3">
        <v>2773.1246398568924</v>
      </c>
      <c r="S14" s="3">
        <v>4739.8301883296081</v>
      </c>
      <c r="T14" s="3">
        <v>5345.9588272507772</v>
      </c>
      <c r="U14" s="3">
        <v>6759.0554878790545</v>
      </c>
      <c r="V14" s="3">
        <v>7784.6992048188231</v>
      </c>
      <c r="W14" s="3">
        <v>8087.637646351136</v>
      </c>
      <c r="X14" s="3">
        <v>10810.403827431512</v>
      </c>
      <c r="Y14" s="3">
        <v>7885.9931067421539</v>
      </c>
      <c r="Z14" s="3">
        <v>10257.53324369956</v>
      </c>
      <c r="AA14" s="3">
        <v>13716.379956185658</v>
      </c>
      <c r="AB14" s="3">
        <v>15464.107352279863</v>
      </c>
      <c r="AC14" s="3">
        <v>14307.229564471423</v>
      </c>
      <c r="AD14" s="3">
        <v>13019.190204913659</v>
      </c>
      <c r="AE14" s="3">
        <v>13721.733695978177</v>
      </c>
      <c r="AF14" s="3">
        <v>16056.054588838675</v>
      </c>
      <c r="AG14" s="3">
        <v>15148.243634421655</v>
      </c>
      <c r="AH14" s="3">
        <v>17757.971712564806</v>
      </c>
      <c r="AI14" s="2">
        <v>28590.115368602073</v>
      </c>
      <c r="AJ14" s="3">
        <v>22060.841768368005</v>
      </c>
      <c r="AK14" s="3">
        <v>23773.169213940277</v>
      </c>
      <c r="AL14" s="3">
        <v>25889.017154441168</v>
      </c>
      <c r="AM14" s="3">
        <v>32407.541444466246</v>
      </c>
      <c r="AN14" s="3">
        <v>34516.634039431861</v>
      </c>
      <c r="AO14" s="3">
        <v>42810.249425671827</v>
      </c>
      <c r="AP14" s="3">
        <v>46964.545685543337</v>
      </c>
      <c r="AQ14" s="3">
        <v>46351.508049616634</v>
      </c>
      <c r="AR14" s="3">
        <v>56124.238532540992</v>
      </c>
      <c r="AS14" s="3">
        <v>54757.617900370955</v>
      </c>
    </row>
    <row r="15" spans="1:45" x14ac:dyDescent="0.25">
      <c r="C15" s="23" t="s">
        <v>9</v>
      </c>
      <c r="D15" s="2">
        <v>19.695470706446127</v>
      </c>
      <c r="E15" s="2">
        <v>26.794226019354578</v>
      </c>
      <c r="F15" s="2">
        <v>61.968497431660623</v>
      </c>
      <c r="G15" s="2">
        <v>102.84948781623467</v>
      </c>
      <c r="H15" s="2">
        <v>192.53314907816238</v>
      </c>
      <c r="I15" s="2">
        <v>211.57484455498312</v>
      </c>
      <c r="J15" s="2">
        <v>400.03224521072798</v>
      </c>
      <c r="K15" s="2">
        <v>1371.6963737144383</v>
      </c>
      <c r="L15" s="2">
        <v>2692.1424051654562</v>
      </c>
      <c r="M15" s="2">
        <v>2487.4495855213186</v>
      </c>
      <c r="N15" s="2">
        <v>4006.9171140219023</v>
      </c>
      <c r="O15" s="2">
        <v>9472.9804593373501</v>
      </c>
      <c r="P15" s="2">
        <v>8700.2789434400402</v>
      </c>
      <c r="Q15" s="2">
        <v>7075.3093571892359</v>
      </c>
      <c r="R15" s="2">
        <v>8072.4306616001986</v>
      </c>
      <c r="S15" s="2">
        <v>14820.142104459377</v>
      </c>
      <c r="T15" s="2">
        <v>15406.49819299553</v>
      </c>
      <c r="U15" s="2">
        <v>24602.819644666186</v>
      </c>
      <c r="V15" s="2">
        <v>30623.357601958225</v>
      </c>
      <c r="W15" s="2">
        <v>30087.899880026987</v>
      </c>
      <c r="X15" s="2">
        <v>28659.824478386559</v>
      </c>
      <c r="Y15" s="2">
        <v>40375.445730942069</v>
      </c>
      <c r="Z15" s="2">
        <v>41282.567736852172</v>
      </c>
      <c r="AA15" s="2">
        <v>43836.741275193621</v>
      </c>
      <c r="AB15" s="2">
        <v>40076.790704657935</v>
      </c>
      <c r="AC15" s="2">
        <v>36163.759153313811</v>
      </c>
      <c r="AD15" s="2">
        <v>51334.130086784156</v>
      </c>
      <c r="AE15" s="2">
        <v>50306.403791798322</v>
      </c>
      <c r="AF15" s="2">
        <v>53304.917294718252</v>
      </c>
      <c r="AG15" s="2">
        <v>53267.625095197865</v>
      </c>
      <c r="AH15" s="2">
        <v>61319.183348296581</v>
      </c>
      <c r="AI15" s="2">
        <v>55448.445767786063</v>
      </c>
      <c r="AJ15" s="2">
        <v>62433.48066803861</v>
      </c>
      <c r="AK15" s="2">
        <v>76229.066058961864</v>
      </c>
      <c r="AL15" s="2">
        <v>69278.854061147867</v>
      </c>
      <c r="AM15" s="2">
        <v>67981.060596607742</v>
      </c>
      <c r="AN15" s="2">
        <v>90157.974734056625</v>
      </c>
      <c r="AO15" s="2">
        <v>69654.036829244258</v>
      </c>
      <c r="AP15" s="2">
        <v>87456.112792540283</v>
      </c>
      <c r="AQ15" s="2">
        <v>105677.84129343065</v>
      </c>
      <c r="AR15" s="2">
        <v>91642.442932000675</v>
      </c>
      <c r="AS15" s="2">
        <v>103422.62301234355</v>
      </c>
    </row>
    <row r="16" spans="1:45" x14ac:dyDescent="0.25">
      <c r="C16" s="23" t="s">
        <v>10</v>
      </c>
      <c r="D16" s="2">
        <v>20.973036190382146</v>
      </c>
      <c r="E16" s="2">
        <v>24.37005901943802</v>
      </c>
      <c r="F16" s="2">
        <v>38.759858478001554</v>
      </c>
      <c r="G16" s="2">
        <v>55.981903951390031</v>
      </c>
      <c r="H16" s="2">
        <v>115.7436115449664</v>
      </c>
      <c r="I16" s="2">
        <v>163.85705505237189</v>
      </c>
      <c r="J16" s="2">
        <v>323.70803834967143</v>
      </c>
      <c r="K16" s="3">
        <v>712.59916228539021</v>
      </c>
      <c r="L16" s="3">
        <v>1430.2577649939192</v>
      </c>
      <c r="M16" s="2">
        <v>2213.5065080577028</v>
      </c>
      <c r="N16" s="3">
        <v>2149.0241102997352</v>
      </c>
      <c r="O16" s="2">
        <v>2909.6820141721332</v>
      </c>
      <c r="P16" s="3">
        <v>2980.6145534332768</v>
      </c>
      <c r="Q16" s="3">
        <v>3323.7226386749867</v>
      </c>
      <c r="R16" s="3">
        <v>3556.1301464342496</v>
      </c>
      <c r="S16" s="3">
        <v>4438.58677489606</v>
      </c>
      <c r="T16" s="3">
        <v>5760.4802339725466</v>
      </c>
      <c r="U16" s="3">
        <v>5977.0711234027895</v>
      </c>
      <c r="V16" s="3">
        <v>8118.3265965677174</v>
      </c>
      <c r="W16" s="3">
        <v>9212.5361814433127</v>
      </c>
      <c r="X16" s="3">
        <v>9311.2425775204629</v>
      </c>
      <c r="Y16" s="3">
        <v>8527.8903644291604</v>
      </c>
      <c r="Z16" s="3">
        <v>9697.2201068494487</v>
      </c>
      <c r="AA16" s="3">
        <v>9704.4115784633304</v>
      </c>
      <c r="AB16" s="3">
        <v>10301.498901210647</v>
      </c>
      <c r="AC16" s="3">
        <v>13315.864478193398</v>
      </c>
      <c r="AD16" s="3">
        <v>13517.644438687639</v>
      </c>
      <c r="AE16" s="3">
        <v>14465.092642468702</v>
      </c>
      <c r="AF16" s="3">
        <v>16113.205399165437</v>
      </c>
      <c r="AG16" s="3">
        <v>19722.524106398167</v>
      </c>
      <c r="AH16" s="3">
        <v>17629.385525346985</v>
      </c>
      <c r="AI16" s="3">
        <v>22032.50549444127</v>
      </c>
      <c r="AJ16" s="3">
        <v>23802.479641881626</v>
      </c>
      <c r="AK16" s="3">
        <v>22018.41099652107</v>
      </c>
      <c r="AL16" s="3">
        <v>24983.019052700089</v>
      </c>
      <c r="AM16" s="3">
        <v>25154.918527057071</v>
      </c>
      <c r="AN16" s="3">
        <v>27311.93872254097</v>
      </c>
      <c r="AO16" s="3">
        <v>30593.055187572721</v>
      </c>
      <c r="AP16" s="3">
        <v>30232.241702510433</v>
      </c>
      <c r="AQ16" s="3">
        <v>35464.929175980695</v>
      </c>
      <c r="AR16" s="3">
        <v>46522.983071576862</v>
      </c>
      <c r="AS16" s="3">
        <v>51725.663140502191</v>
      </c>
    </row>
    <row r="17" spans="3:45" x14ac:dyDescent="0.25">
      <c r="C17" s="23" t="s">
        <v>11</v>
      </c>
      <c r="D17" s="2">
        <v>22.960445574890663</v>
      </c>
      <c r="E17" s="2">
        <v>32.065728185488048</v>
      </c>
      <c r="F17" s="2">
        <v>46.144247831230281</v>
      </c>
      <c r="G17" s="2">
        <v>67.784841954022994</v>
      </c>
      <c r="H17" s="2">
        <v>152.5974235922437</v>
      </c>
      <c r="I17" s="2">
        <v>216.72771757650105</v>
      </c>
      <c r="J17" s="2">
        <v>275.14002065798473</v>
      </c>
      <c r="K17" s="3">
        <v>676.19113603571725</v>
      </c>
      <c r="L17" s="3">
        <v>1371.1159138135599</v>
      </c>
      <c r="M17" s="3">
        <v>1768.8483393867307</v>
      </c>
      <c r="N17" s="3">
        <v>2304.9460368560476</v>
      </c>
      <c r="O17" s="2">
        <v>3154.8656543342163</v>
      </c>
      <c r="P17" s="2">
        <v>3713.1616238110787</v>
      </c>
      <c r="Q17" s="3">
        <v>3459.8418856904464</v>
      </c>
      <c r="R17" s="3">
        <v>3559.5363750065139</v>
      </c>
      <c r="S17" s="3">
        <v>4254.326015592942</v>
      </c>
      <c r="T17" s="2">
        <v>8379.1872811343201</v>
      </c>
      <c r="U17" s="3">
        <v>8528.9912002341207</v>
      </c>
      <c r="V17" s="2">
        <v>12692.882964351411</v>
      </c>
      <c r="W17" s="2">
        <v>14779.85085872805</v>
      </c>
      <c r="X17" s="2">
        <v>17602.996721214247</v>
      </c>
      <c r="Y17" s="3">
        <v>12272.414908678227</v>
      </c>
      <c r="Z17" s="2">
        <v>13778.472279621787</v>
      </c>
      <c r="AA17" s="2">
        <v>15992.983619502476</v>
      </c>
      <c r="AB17" s="3">
        <v>16220.933784122935</v>
      </c>
      <c r="AC17" s="3">
        <v>17756.608582087702</v>
      </c>
      <c r="AD17" s="3">
        <v>19446.498553744037</v>
      </c>
      <c r="AE17" s="2">
        <v>22059.870725703113</v>
      </c>
      <c r="AF17" s="2">
        <v>27648.096108239406</v>
      </c>
      <c r="AG17" s="2">
        <v>24996.874222470746</v>
      </c>
      <c r="AH17" s="3">
        <v>27126.897628852799</v>
      </c>
      <c r="AI17" s="2">
        <v>31003.308831228649</v>
      </c>
      <c r="AJ17" s="3">
        <v>28778.175747644407</v>
      </c>
      <c r="AK17" s="3">
        <v>28493.192016321351</v>
      </c>
      <c r="AL17" s="3">
        <v>28057.31112272061</v>
      </c>
      <c r="AM17" s="3">
        <v>27200.146853353475</v>
      </c>
      <c r="AN17" s="3">
        <v>33853.369686958926</v>
      </c>
      <c r="AO17" s="3">
        <v>40676.402663298439</v>
      </c>
      <c r="AP17" s="3">
        <v>48729.879335363497</v>
      </c>
      <c r="AQ17" s="3">
        <v>49898.662254917261</v>
      </c>
      <c r="AR17" s="2">
        <v>81388.124986780371</v>
      </c>
      <c r="AS17" s="2">
        <v>84136.922383749639</v>
      </c>
    </row>
    <row r="18" spans="3:45" x14ac:dyDescent="0.25">
      <c r="C18" s="23" t="s">
        <v>12</v>
      </c>
      <c r="D18" s="3">
        <v>10.781350936933707</v>
      </c>
      <c r="E18" s="3">
        <v>11.776964014588257</v>
      </c>
      <c r="F18" s="3">
        <v>17.712874760931214</v>
      </c>
      <c r="G18" s="3">
        <v>35.069146657997535</v>
      </c>
      <c r="H18" s="3">
        <v>56.456264482142934</v>
      </c>
      <c r="I18" s="3">
        <v>98.210839681974974</v>
      </c>
      <c r="J18" s="3">
        <v>154.59027134618222</v>
      </c>
      <c r="K18" s="3">
        <v>439.1180876917943</v>
      </c>
      <c r="L18" s="4">
        <v>715.39355360571801</v>
      </c>
      <c r="M18" s="4">
        <v>865.65435676585821</v>
      </c>
      <c r="N18" s="4">
        <v>1153.5181353693126</v>
      </c>
      <c r="O18" s="3">
        <v>1807.7944042455549</v>
      </c>
      <c r="P18" s="3">
        <v>1808.313208408721</v>
      </c>
      <c r="Q18" s="4">
        <v>1808.0295037822307</v>
      </c>
      <c r="R18" s="4">
        <v>1583.2609038523947</v>
      </c>
      <c r="S18" s="4">
        <v>2051.9890568692672</v>
      </c>
      <c r="T18" s="4">
        <v>3087.8460815312733</v>
      </c>
      <c r="U18" s="4">
        <v>4016.6784719122829</v>
      </c>
      <c r="V18" s="4">
        <v>4047.0256030432588</v>
      </c>
      <c r="W18" s="4">
        <v>3817.0190265559663</v>
      </c>
      <c r="X18" s="4">
        <v>4173.6864382446292</v>
      </c>
      <c r="Y18" s="4">
        <v>4346.3900339330248</v>
      </c>
      <c r="Z18" s="4">
        <v>4793.6834399817089</v>
      </c>
      <c r="AA18" s="4">
        <v>5611.1369260169968</v>
      </c>
      <c r="AB18" s="4">
        <v>5908.2687154386622</v>
      </c>
      <c r="AC18" s="4">
        <v>6721.8728502313506</v>
      </c>
      <c r="AD18" s="4">
        <v>6600.7462346912253</v>
      </c>
      <c r="AE18" s="4">
        <v>6483.798450749734</v>
      </c>
      <c r="AF18" s="4">
        <v>8155.1243069360435</v>
      </c>
      <c r="AG18" s="4">
        <v>8797.414953252337</v>
      </c>
      <c r="AH18" s="4">
        <v>7630.1265096570514</v>
      </c>
      <c r="AI18" s="4">
        <v>10466.342696781043</v>
      </c>
      <c r="AJ18" s="4">
        <v>11463.095527614312</v>
      </c>
      <c r="AK18" s="4">
        <v>10999.612371541929</v>
      </c>
      <c r="AL18" s="4">
        <v>11171.9953695809</v>
      </c>
      <c r="AM18" s="4">
        <v>11080.107976079868</v>
      </c>
      <c r="AN18" s="4">
        <v>13289.037727497573</v>
      </c>
      <c r="AO18" s="4">
        <v>14859.166237812178</v>
      </c>
      <c r="AP18" s="4">
        <v>15530.432225003806</v>
      </c>
      <c r="AQ18" s="4">
        <v>16392.293337844443</v>
      </c>
      <c r="AR18" s="4">
        <v>11871.077220169411</v>
      </c>
      <c r="AS18" s="4">
        <v>18327.608135380564</v>
      </c>
    </row>
    <row r="19" spans="3:45" x14ac:dyDescent="0.25">
      <c r="C19" s="23" t="s">
        <v>13</v>
      </c>
      <c r="D19" s="2">
        <v>18.071146254300515</v>
      </c>
      <c r="E19" s="2">
        <v>25.606705224066975</v>
      </c>
      <c r="F19" s="2">
        <v>32.169941624791356</v>
      </c>
      <c r="G19" s="2">
        <v>63.665569837707281</v>
      </c>
      <c r="H19" s="2">
        <v>117.82094842609555</v>
      </c>
      <c r="I19" s="2">
        <v>193.83323835155045</v>
      </c>
      <c r="J19" s="2">
        <v>359.91816853212924</v>
      </c>
      <c r="K19" s="2">
        <v>829.00750624923046</v>
      </c>
      <c r="L19" s="3">
        <v>1096.9270423282376</v>
      </c>
      <c r="M19" s="3">
        <v>1534.5371603435178</v>
      </c>
      <c r="N19" s="3">
        <v>2588.0120860470715</v>
      </c>
      <c r="O19" s="2">
        <v>2931.3306487036812</v>
      </c>
      <c r="P19" s="3">
        <v>3242.2818299099372</v>
      </c>
      <c r="Q19" s="3">
        <v>2764.1573709638305</v>
      </c>
      <c r="R19" s="3">
        <v>3209.8284093280963</v>
      </c>
      <c r="S19" s="2">
        <v>6241.249576659824</v>
      </c>
      <c r="T19" s="2">
        <v>8495.5344996350232</v>
      </c>
      <c r="U19" s="3">
        <v>8859.1142164867051</v>
      </c>
      <c r="V19" s="3">
        <v>10266.405640259165</v>
      </c>
      <c r="W19" s="2">
        <v>12152.694046533488</v>
      </c>
      <c r="X19" s="3">
        <v>10022.850050667428</v>
      </c>
      <c r="Y19" s="3">
        <v>12810.220396948249</v>
      </c>
      <c r="Z19" s="3">
        <v>10056.052329504557</v>
      </c>
      <c r="AA19" s="3">
        <v>10876.439935743545</v>
      </c>
      <c r="AB19" s="3">
        <v>10948.25655693623</v>
      </c>
      <c r="AC19" s="3">
        <v>12418.836611156865</v>
      </c>
      <c r="AD19" s="3">
        <v>13759.058236741084</v>
      </c>
      <c r="AE19" s="3">
        <v>17494.870903173683</v>
      </c>
      <c r="AF19" s="3">
        <v>17603.717591502053</v>
      </c>
      <c r="AG19" s="3">
        <v>16255.471082777995</v>
      </c>
      <c r="AH19" s="3">
        <v>17240.329790522475</v>
      </c>
      <c r="AI19" s="3">
        <v>19074.641829109933</v>
      </c>
      <c r="AJ19" s="3">
        <v>20490.962348835015</v>
      </c>
      <c r="AK19" s="3">
        <v>21621.313874005751</v>
      </c>
      <c r="AL19" s="3">
        <v>20685.802542879665</v>
      </c>
      <c r="AM19" s="3">
        <v>23124.827451563033</v>
      </c>
      <c r="AN19" s="3">
        <v>26637.115265751625</v>
      </c>
      <c r="AO19" s="3">
        <v>29453.869396790058</v>
      </c>
      <c r="AP19" s="3">
        <v>30137.210333799991</v>
      </c>
      <c r="AQ19" s="3">
        <v>32196.112112193096</v>
      </c>
      <c r="AR19" s="3">
        <v>30740.09432033739</v>
      </c>
      <c r="AS19" s="3">
        <v>37626.385033530103</v>
      </c>
    </row>
    <row r="20" spans="3:45" x14ac:dyDescent="0.25">
      <c r="C20" s="23" t="s">
        <v>14</v>
      </c>
      <c r="D20" s="3">
        <v>15.010407192047817</v>
      </c>
      <c r="E20" s="3">
        <v>16.920730849678542</v>
      </c>
      <c r="F20" s="2">
        <v>38.528778642711202</v>
      </c>
      <c r="G20" s="3">
        <v>47.220342678792655</v>
      </c>
      <c r="H20" s="3">
        <v>93.932356506926851</v>
      </c>
      <c r="I20" s="2">
        <v>152.16790770911192</v>
      </c>
      <c r="J20" s="2">
        <v>276.19298620690989</v>
      </c>
      <c r="K20" s="3">
        <v>712.70787565676687</v>
      </c>
      <c r="L20" s="3">
        <v>1270.823681637999</v>
      </c>
      <c r="M20" s="3">
        <v>1668.2408658698298</v>
      </c>
      <c r="N20" s="3">
        <v>2171.181998250735</v>
      </c>
      <c r="O20" s="2">
        <v>2691.8082965885988</v>
      </c>
      <c r="P20" s="3">
        <v>3120.1827695399265</v>
      </c>
      <c r="Q20" s="3">
        <v>3318.2668244377724</v>
      </c>
      <c r="R20" s="3">
        <v>3398.1545035473841</v>
      </c>
      <c r="S20" s="2">
        <v>5480.4411568478217</v>
      </c>
      <c r="T20" s="2">
        <v>7364.5692505746892</v>
      </c>
      <c r="U20" s="3">
        <v>7838.5648659296385</v>
      </c>
      <c r="V20" s="3">
        <v>7645.2601467985514</v>
      </c>
      <c r="W20" s="3">
        <v>9399.8865737141987</v>
      </c>
      <c r="X20" s="3">
        <v>10825.811967504078</v>
      </c>
      <c r="Y20" s="3">
        <v>9095.4518477345227</v>
      </c>
      <c r="Z20" s="3">
        <v>9650.2475898361135</v>
      </c>
      <c r="AA20" s="3">
        <v>9716.235900705884</v>
      </c>
      <c r="AB20" s="3">
        <v>10111.849503917485</v>
      </c>
      <c r="AC20" s="3">
        <v>12412.075788477727</v>
      </c>
      <c r="AD20" s="3">
        <v>12071.272811292774</v>
      </c>
      <c r="AE20" s="3">
        <v>13449.379466183082</v>
      </c>
      <c r="AF20" s="3">
        <v>16496.810839637339</v>
      </c>
      <c r="AG20" s="3">
        <v>18651.1338924595</v>
      </c>
      <c r="AH20" s="3">
        <v>18659.824656241672</v>
      </c>
      <c r="AI20" s="3">
        <v>27884.663606412898</v>
      </c>
      <c r="AJ20" s="3">
        <v>21064.44919387043</v>
      </c>
      <c r="AK20" s="3">
        <v>18674.365875181895</v>
      </c>
      <c r="AL20" s="3">
        <v>17610.09934090095</v>
      </c>
      <c r="AM20" s="3">
        <v>20058.288906450856</v>
      </c>
      <c r="AN20" s="3">
        <v>24838.108854038113</v>
      </c>
      <c r="AO20" s="3">
        <v>29281.952883293252</v>
      </c>
      <c r="AP20" s="3">
        <v>33327.964877596489</v>
      </c>
      <c r="AQ20" s="3">
        <v>35018.615698876616</v>
      </c>
      <c r="AR20" s="3">
        <v>39564.84115768296</v>
      </c>
      <c r="AS20" s="3">
        <v>47107.865195960025</v>
      </c>
    </row>
    <row r="21" spans="3:45" x14ac:dyDescent="0.25">
      <c r="C21" s="23" t="s">
        <v>15</v>
      </c>
      <c r="D21" s="3">
        <v>10.590524601609212</v>
      </c>
      <c r="E21" s="3">
        <v>13.29475507521915</v>
      </c>
      <c r="F21" s="3">
        <v>22.651885612459949</v>
      </c>
      <c r="G21" s="3">
        <v>48.901809829953969</v>
      </c>
      <c r="H21" s="2">
        <v>108.48431800583994</v>
      </c>
      <c r="I21" s="3">
        <v>131.55218629305176</v>
      </c>
      <c r="J21" s="3">
        <v>256.10856863505336</v>
      </c>
      <c r="K21" s="3">
        <v>618.52555058595487</v>
      </c>
      <c r="L21" s="3">
        <v>932.70580781776994</v>
      </c>
      <c r="M21" s="3">
        <v>1370.9496397321634</v>
      </c>
      <c r="N21" s="3">
        <v>1761.7253027777454</v>
      </c>
      <c r="O21" s="3">
        <v>2078.5104272796002</v>
      </c>
      <c r="P21" s="3">
        <v>2552.8383457778996</v>
      </c>
      <c r="Q21" s="3">
        <v>2716.6911249819382</v>
      </c>
      <c r="R21" s="3">
        <v>2332.5757455758112</v>
      </c>
      <c r="S21" s="3">
        <v>3673.81901721961</v>
      </c>
      <c r="T21" s="3">
        <v>4966.5449627425669</v>
      </c>
      <c r="U21" s="3">
        <v>5304.0348480405119</v>
      </c>
      <c r="V21" s="3">
        <v>5226.11435288753</v>
      </c>
      <c r="W21" s="3">
        <v>6634.3186418622563</v>
      </c>
      <c r="X21" s="3">
        <v>7344.8897611290258</v>
      </c>
      <c r="Y21" s="3">
        <v>7345.0278822458813</v>
      </c>
      <c r="Z21" s="3">
        <v>7416.4773407750326</v>
      </c>
      <c r="AA21" s="3">
        <v>7636.1922755723635</v>
      </c>
      <c r="AB21" s="4">
        <v>7587.5672599486461</v>
      </c>
      <c r="AC21" s="4">
        <v>8419.356341734303</v>
      </c>
      <c r="AD21" s="4">
        <v>8046.945086298203</v>
      </c>
      <c r="AE21" s="4">
        <v>10456.068813030968</v>
      </c>
      <c r="AF21" s="4">
        <v>10323.187961988673</v>
      </c>
      <c r="AG21" s="4">
        <v>9905.0357986855743</v>
      </c>
      <c r="AH21" s="4">
        <v>11126.226436041563</v>
      </c>
      <c r="AI21" s="4">
        <v>12369.468177141855</v>
      </c>
      <c r="AJ21" s="4">
        <v>13109.291482444307</v>
      </c>
      <c r="AK21" s="4">
        <v>13477.458355792282</v>
      </c>
      <c r="AL21" s="4">
        <v>14357.266032992484</v>
      </c>
      <c r="AM21" s="4">
        <v>14807.545273092384</v>
      </c>
      <c r="AN21" s="4">
        <v>15960.407445948642</v>
      </c>
      <c r="AO21" s="4">
        <v>17770.89509263702</v>
      </c>
      <c r="AP21" s="4">
        <v>18186.905870900191</v>
      </c>
      <c r="AQ21" s="4">
        <v>19148.674218513126</v>
      </c>
      <c r="AR21" s="4">
        <v>20222.009118081758</v>
      </c>
      <c r="AS21" s="4">
        <v>21761.517455207217</v>
      </c>
    </row>
    <row r="22" spans="3:45" x14ac:dyDescent="0.25">
      <c r="C22" s="23" t="s">
        <v>16</v>
      </c>
      <c r="D22" s="3">
        <v>12.48763948842627</v>
      </c>
      <c r="E22" s="3">
        <v>17.7278714134533</v>
      </c>
      <c r="F22" s="2">
        <v>32.652247579529735</v>
      </c>
      <c r="G22" s="3">
        <v>46.23281445366964</v>
      </c>
      <c r="H22" s="3">
        <v>69.554484543857683</v>
      </c>
      <c r="I22" s="3">
        <v>118.15988838555056</v>
      </c>
      <c r="J22" s="2">
        <v>278.51382351787004</v>
      </c>
      <c r="K22" s="3">
        <v>628.04145688269955</v>
      </c>
      <c r="L22" s="3">
        <v>951.75314144041931</v>
      </c>
      <c r="M22" s="3">
        <v>1302.606166181957</v>
      </c>
      <c r="N22" s="3">
        <v>1672.6545901328154</v>
      </c>
      <c r="O22" s="3">
        <v>1932.0726642937645</v>
      </c>
      <c r="P22" s="3">
        <v>2238.9034552010776</v>
      </c>
      <c r="Q22" s="3">
        <v>2444.030635320752</v>
      </c>
      <c r="R22" s="3">
        <v>2480.9362666230172</v>
      </c>
      <c r="S22" s="3">
        <v>3249.0860698542715</v>
      </c>
      <c r="T22" s="3">
        <v>4102.7480593622658</v>
      </c>
      <c r="U22" s="3">
        <v>4716.893505274772</v>
      </c>
      <c r="V22" s="3">
        <v>4683.5075927733806</v>
      </c>
      <c r="W22" s="3">
        <v>6843.554075875013</v>
      </c>
      <c r="X22" s="4">
        <v>5963.9443688564261</v>
      </c>
      <c r="Y22" s="4">
        <v>6166.855039551423</v>
      </c>
      <c r="Z22" s="4">
        <v>6124.6658375484913</v>
      </c>
      <c r="AA22" s="4">
        <v>6293.6616695073335</v>
      </c>
      <c r="AB22" s="4">
        <v>6607.0815086304974</v>
      </c>
      <c r="AC22" s="4">
        <v>6824.3871195867459</v>
      </c>
      <c r="AD22" s="4">
        <v>8290.2022284133527</v>
      </c>
      <c r="AE22" s="4">
        <v>8666.8618120837746</v>
      </c>
      <c r="AF22" s="4">
        <v>9794.3371298094498</v>
      </c>
      <c r="AG22" s="4">
        <v>11442.276827074393</v>
      </c>
      <c r="AH22" s="4">
        <v>11468.930831555695</v>
      </c>
      <c r="AI22" s="4">
        <v>13343.569899188407</v>
      </c>
      <c r="AJ22" s="3">
        <v>15981.514485736641</v>
      </c>
      <c r="AK22" s="4">
        <v>14303.151064773023</v>
      </c>
      <c r="AL22" s="4">
        <v>13255.326932697628</v>
      </c>
      <c r="AM22" s="4">
        <v>14484.718518169946</v>
      </c>
      <c r="AN22" s="4">
        <v>15960.628938584337</v>
      </c>
      <c r="AO22" s="4">
        <v>15501.777703867108</v>
      </c>
      <c r="AP22" s="4">
        <v>16624.490412048868</v>
      </c>
      <c r="AQ22" s="4">
        <v>16726.873530816785</v>
      </c>
      <c r="AR22" s="4">
        <v>16732.382918316252</v>
      </c>
      <c r="AS22" s="4">
        <v>17282.660905351873</v>
      </c>
    </row>
    <row r="23" spans="3:45" x14ac:dyDescent="0.25">
      <c r="C23" s="23" t="s">
        <v>17</v>
      </c>
      <c r="D23" s="2">
        <v>16.213582741223043</v>
      </c>
      <c r="E23" s="2">
        <v>20.886113359774601</v>
      </c>
      <c r="F23" s="3">
        <v>27.547170227956926</v>
      </c>
      <c r="G23" s="3">
        <v>52.796187519593822</v>
      </c>
      <c r="H23" s="2">
        <v>105.40091954869396</v>
      </c>
      <c r="I23" s="2">
        <v>178.96296083094666</v>
      </c>
      <c r="J23" s="2">
        <v>297.27445838895562</v>
      </c>
      <c r="K23" s="2">
        <v>813.96428487291951</v>
      </c>
      <c r="L23" s="3">
        <v>1291.8908698044736</v>
      </c>
      <c r="M23" s="2">
        <v>1943.7770066002472</v>
      </c>
      <c r="N23" s="2">
        <v>3125.9145879318139</v>
      </c>
      <c r="O23" s="2">
        <v>3724.7131632659311</v>
      </c>
      <c r="P23" s="2">
        <v>3479.0172203339894</v>
      </c>
      <c r="Q23" s="2">
        <v>3841.4891540189478</v>
      </c>
      <c r="R23" s="3">
        <v>3541.8671756717131</v>
      </c>
      <c r="S23" s="3">
        <v>4775.3965152172677</v>
      </c>
      <c r="T23" s="3">
        <v>6035.5721081118927</v>
      </c>
      <c r="U23" s="3">
        <v>6247.9962211515731</v>
      </c>
      <c r="V23" s="3">
        <v>8423.6247711810556</v>
      </c>
      <c r="W23" s="3">
        <v>8072.0811884726254</v>
      </c>
      <c r="X23" s="3">
        <v>10492.874550445367</v>
      </c>
      <c r="Y23" s="3">
        <v>11163.510273861104</v>
      </c>
      <c r="Z23" s="3">
        <v>10451.894865927548</v>
      </c>
      <c r="AA23" s="3">
        <v>11660.713840090808</v>
      </c>
      <c r="AB23" s="3">
        <v>12058.093630238243</v>
      </c>
      <c r="AC23" s="3">
        <v>10826.118167042834</v>
      </c>
      <c r="AD23" s="3">
        <v>13852.514381883748</v>
      </c>
      <c r="AE23" s="3">
        <v>15165.374743057526</v>
      </c>
      <c r="AF23" s="3">
        <v>15514.406698266999</v>
      </c>
      <c r="AG23" s="3">
        <v>14244.247380114261</v>
      </c>
      <c r="AH23" s="3">
        <v>18133.669611528021</v>
      </c>
      <c r="AI23" s="3">
        <v>20737.54200893602</v>
      </c>
      <c r="AJ23" s="3">
        <v>20916.943901940296</v>
      </c>
      <c r="AK23" s="3">
        <v>19993.809016419542</v>
      </c>
      <c r="AL23" s="3">
        <v>25914.028435556316</v>
      </c>
      <c r="AM23" s="3">
        <v>27452.464244510629</v>
      </c>
      <c r="AN23" s="3">
        <v>28994.502063760749</v>
      </c>
      <c r="AO23" s="3">
        <v>35631.779310324651</v>
      </c>
      <c r="AP23" s="3">
        <v>42007.461510811212</v>
      </c>
      <c r="AQ23" s="3">
        <v>48740.217774613076</v>
      </c>
      <c r="AR23" s="2">
        <v>63760.041234165743</v>
      </c>
      <c r="AS23" s="2">
        <v>69938.111918873416</v>
      </c>
    </row>
    <row r="24" spans="3:45" x14ac:dyDescent="0.25">
      <c r="C24" s="23" t="s">
        <v>18</v>
      </c>
      <c r="D24" s="3">
        <v>14.187346839494611</v>
      </c>
      <c r="E24" s="2">
        <v>19.955449833887045</v>
      </c>
      <c r="F24" s="2">
        <v>34.79258123275045</v>
      </c>
      <c r="G24" s="2">
        <v>62.231550889910153</v>
      </c>
      <c r="H24" s="2">
        <v>102.99309893284709</v>
      </c>
      <c r="I24" s="2">
        <v>173.2146713078906</v>
      </c>
      <c r="J24" s="2">
        <v>386.0959916950228</v>
      </c>
      <c r="K24" s="3">
        <v>729.78746935173137</v>
      </c>
      <c r="L24" s="3">
        <v>1582.3919533167523</v>
      </c>
      <c r="M24" s="2">
        <v>2000.014097490021</v>
      </c>
      <c r="N24" s="2">
        <v>3079.7338844374226</v>
      </c>
      <c r="O24" s="2">
        <v>4022.5106221911005</v>
      </c>
      <c r="P24" s="2">
        <v>4275.9178428793139</v>
      </c>
      <c r="Q24" s="2">
        <v>4573.5032579867066</v>
      </c>
      <c r="R24" s="2">
        <v>4059.62267181779</v>
      </c>
      <c r="S24" s="2">
        <v>5706.228058430177</v>
      </c>
      <c r="T24" s="3">
        <v>7098.8054630171409</v>
      </c>
      <c r="U24" s="3">
        <v>8401.4863325584975</v>
      </c>
      <c r="V24" s="2">
        <v>10856.099650099439</v>
      </c>
      <c r="W24" s="2">
        <v>13367.247972473617</v>
      </c>
      <c r="X24" s="2">
        <v>12070.593917354385</v>
      </c>
      <c r="Y24" s="2">
        <v>13158.320668209</v>
      </c>
      <c r="Z24" s="3">
        <v>12311.219106412485</v>
      </c>
      <c r="AA24" s="3">
        <v>14914.05420278066</v>
      </c>
      <c r="AB24" s="3">
        <v>15730.252943019052</v>
      </c>
      <c r="AC24" s="3">
        <v>16817.120574465556</v>
      </c>
      <c r="AD24" s="2">
        <v>22436.546734325504</v>
      </c>
      <c r="AE24" s="2">
        <v>24204.075218388156</v>
      </c>
      <c r="AF24" s="2">
        <v>27757.121619186688</v>
      </c>
      <c r="AG24" s="2">
        <v>33036.043215890139</v>
      </c>
      <c r="AH24" s="2">
        <v>29192.008293199353</v>
      </c>
      <c r="AI24" s="2">
        <v>38487.679440124375</v>
      </c>
      <c r="AJ24" s="2">
        <v>38428.541578093391</v>
      </c>
      <c r="AK24" s="2">
        <v>38645.886069088549</v>
      </c>
      <c r="AL24" s="2">
        <v>42054.368930730998</v>
      </c>
      <c r="AM24" s="2">
        <v>45062.547699479117</v>
      </c>
      <c r="AN24" s="2">
        <v>60091.129883017347</v>
      </c>
      <c r="AO24" s="2">
        <v>74758.561209778622</v>
      </c>
      <c r="AP24" s="2">
        <v>77674.324367843874</v>
      </c>
      <c r="AQ24" s="2">
        <v>91772.210453286913</v>
      </c>
      <c r="AR24" s="2">
        <v>89667.834003420125</v>
      </c>
      <c r="AS24" s="2">
        <v>85684.228141409709</v>
      </c>
    </row>
    <row r="25" spans="3:45" x14ac:dyDescent="0.25">
      <c r="C25" s="23" t="s">
        <v>19</v>
      </c>
      <c r="D25" s="2">
        <v>32.148152963781619</v>
      </c>
      <c r="E25" s="2">
        <v>39.655810222502588</v>
      </c>
      <c r="F25" s="2">
        <v>78.616195292501715</v>
      </c>
      <c r="G25" s="2">
        <v>92.975022494151517</v>
      </c>
      <c r="H25" s="2">
        <v>172.33461847389557</v>
      </c>
      <c r="I25" s="2">
        <v>299.16914936764869</v>
      </c>
      <c r="J25" s="2">
        <v>492.15522262587444</v>
      </c>
      <c r="K25" s="2">
        <v>1107.9221438107954</v>
      </c>
      <c r="L25" s="2">
        <v>2038.1920430668663</v>
      </c>
      <c r="M25" s="2">
        <v>2936.4615662268975</v>
      </c>
      <c r="N25" s="2">
        <v>4943.1024026125497</v>
      </c>
      <c r="O25" s="2">
        <v>5900.4313693011518</v>
      </c>
      <c r="P25" s="2">
        <v>5837.0027299400435</v>
      </c>
      <c r="Q25" s="2">
        <v>6967.1777596989878</v>
      </c>
      <c r="R25" s="2">
        <v>6781.1215619808363</v>
      </c>
      <c r="S25" s="2">
        <v>7353.3106965783918</v>
      </c>
      <c r="T25" s="2">
        <v>9866.947555825187</v>
      </c>
      <c r="U25" s="2">
        <v>10421.067995095122</v>
      </c>
      <c r="V25" s="2">
        <v>13339.43569312486</v>
      </c>
      <c r="W25" s="2">
        <v>15312.903241702032</v>
      </c>
      <c r="X25" s="2">
        <v>15966.628248536021</v>
      </c>
      <c r="Y25" s="2">
        <v>22253.024965257533</v>
      </c>
      <c r="Z25" s="2">
        <v>20518.237195359106</v>
      </c>
      <c r="AA25" s="2">
        <v>22663.524491679611</v>
      </c>
      <c r="AB25" s="2">
        <v>27302.979601337411</v>
      </c>
      <c r="AC25" s="2">
        <v>28270.845656001267</v>
      </c>
      <c r="AD25" s="2">
        <v>31430.568786585449</v>
      </c>
      <c r="AE25" s="2">
        <v>36357.550845383594</v>
      </c>
      <c r="AF25" s="2">
        <v>36567.251916330773</v>
      </c>
      <c r="AG25" s="2">
        <v>32475.032240534001</v>
      </c>
      <c r="AH25" s="2">
        <v>44112.424912185597</v>
      </c>
      <c r="AI25" s="2">
        <v>42209.676893634394</v>
      </c>
      <c r="AJ25" s="2">
        <v>42358.440974233978</v>
      </c>
      <c r="AK25" s="2">
        <v>43216.26181128851</v>
      </c>
      <c r="AL25" s="2">
        <v>39753.490272559015</v>
      </c>
      <c r="AM25" s="2">
        <v>40821.914099269801</v>
      </c>
      <c r="AN25" s="2">
        <v>50431.05459676907</v>
      </c>
      <c r="AO25" s="2">
        <v>55877.927604980927</v>
      </c>
      <c r="AP25" s="2">
        <v>61110.032865518362</v>
      </c>
      <c r="AQ25" s="2">
        <v>64890.00384645936</v>
      </c>
      <c r="AR25" s="2">
        <v>61864.262013132764</v>
      </c>
      <c r="AS25" s="2">
        <v>66317.948632760046</v>
      </c>
    </row>
    <row r="26" spans="3:45" x14ac:dyDescent="0.25">
      <c r="C26" s="23" t="s">
        <v>20</v>
      </c>
      <c r="D26" s="2">
        <v>20.48885241990347</v>
      </c>
      <c r="E26" s="2">
        <v>26.658421396895122</v>
      </c>
      <c r="F26" s="2">
        <v>39.583506685547441</v>
      </c>
      <c r="G26" s="2">
        <v>71.635644933660615</v>
      </c>
      <c r="H26" s="2">
        <v>142.21618157482817</v>
      </c>
      <c r="I26" s="2">
        <v>239.96410569353756</v>
      </c>
      <c r="J26" s="2">
        <v>371.30988232451716</v>
      </c>
      <c r="K26" s="2">
        <v>923.6239020386937</v>
      </c>
      <c r="L26" s="2">
        <v>1977.7832063458131</v>
      </c>
      <c r="M26" s="2">
        <v>2371.4455103984042</v>
      </c>
      <c r="N26" s="2">
        <v>3151.3335091818954</v>
      </c>
      <c r="O26" s="2">
        <v>4121.2474148163728</v>
      </c>
      <c r="P26" s="2">
        <v>3637.935381942696</v>
      </c>
      <c r="Q26" s="2">
        <v>5106.0645039149076</v>
      </c>
      <c r="R26" s="2">
        <v>4762.3583132306549</v>
      </c>
      <c r="S26" s="3">
        <v>4774.6314838900762</v>
      </c>
      <c r="T26" s="3">
        <v>6684.1475716236218</v>
      </c>
      <c r="U26" s="3">
        <v>7512.5175777029035</v>
      </c>
      <c r="V26" s="3">
        <v>9468.5595900874105</v>
      </c>
      <c r="W26" s="2">
        <v>11038.431553468772</v>
      </c>
      <c r="X26" s="3">
        <v>9834.6097401528441</v>
      </c>
      <c r="Y26" s="3">
        <v>11570.088876607591</v>
      </c>
      <c r="Z26" s="3">
        <v>11375.810856845335</v>
      </c>
      <c r="AA26" s="3">
        <v>10694.237918803583</v>
      </c>
      <c r="AB26" s="3">
        <v>11154.501362109353</v>
      </c>
      <c r="AC26" s="3">
        <v>11490.351433144053</v>
      </c>
      <c r="AD26" s="3">
        <v>14549.219750239901</v>
      </c>
      <c r="AE26" s="3">
        <v>15495.334601329452</v>
      </c>
      <c r="AF26" s="3">
        <v>17599.751874543566</v>
      </c>
      <c r="AG26" s="3">
        <v>17629.890064951258</v>
      </c>
      <c r="AH26" s="3">
        <v>18053.084681226603</v>
      </c>
      <c r="AI26" s="3">
        <v>21188.098616585943</v>
      </c>
      <c r="AJ26" s="3">
        <v>23189.539673147854</v>
      </c>
      <c r="AK26" s="3">
        <v>19946.036338305323</v>
      </c>
      <c r="AL26" s="3">
        <v>19277.271614687728</v>
      </c>
      <c r="AM26" s="3">
        <v>20979.504391796479</v>
      </c>
      <c r="AN26" s="3">
        <v>22388.763528392421</v>
      </c>
      <c r="AO26" s="3">
        <v>26567.920786392773</v>
      </c>
      <c r="AP26" s="3">
        <v>28092.145623821754</v>
      </c>
      <c r="AQ26" s="3">
        <v>34664.542823000476</v>
      </c>
      <c r="AR26" s="3">
        <v>40900.247598757982</v>
      </c>
      <c r="AS26" s="3">
        <v>44356.952631675143</v>
      </c>
    </row>
    <row r="27" spans="3:45" x14ac:dyDescent="0.25">
      <c r="C27" s="23" t="s">
        <v>21</v>
      </c>
      <c r="D27" s="3">
        <v>14.634918026283726</v>
      </c>
      <c r="E27" s="3">
        <v>18.827645528943492</v>
      </c>
      <c r="F27" s="2">
        <v>39.237156990741298</v>
      </c>
      <c r="G27" s="2">
        <v>57.282168055339923</v>
      </c>
      <c r="H27" s="3">
        <v>78.581343690470575</v>
      </c>
      <c r="I27" s="3">
        <v>88.264209609327878</v>
      </c>
      <c r="J27" s="3">
        <v>237.60903311300069</v>
      </c>
      <c r="K27" s="3">
        <v>407.49703754317324</v>
      </c>
      <c r="L27" s="3">
        <v>1075.2874575840083</v>
      </c>
      <c r="M27" s="3">
        <v>1894.1057876264538</v>
      </c>
      <c r="N27" s="3">
        <v>1669.3434013640558</v>
      </c>
      <c r="O27" s="3">
        <v>2165.9340582251843</v>
      </c>
      <c r="P27" s="3">
        <v>2149.2554373068924</v>
      </c>
      <c r="Q27" s="2">
        <v>3852.8323374484476</v>
      </c>
      <c r="R27" s="3">
        <v>3458.4856286355553</v>
      </c>
      <c r="S27" s="3">
        <v>3424.3656327815747</v>
      </c>
      <c r="T27" s="3">
        <v>4734.210029944109</v>
      </c>
      <c r="U27" s="4">
        <v>3734.2302279504829</v>
      </c>
      <c r="V27" s="3">
        <v>5675.3278845831592</v>
      </c>
      <c r="W27" s="3">
        <v>6450.5450437623358</v>
      </c>
      <c r="X27" s="3">
        <v>8740.601486932952</v>
      </c>
      <c r="Y27" s="3">
        <v>7380.4446835688486</v>
      </c>
      <c r="Z27" s="3">
        <v>8965.7542397476882</v>
      </c>
      <c r="AA27" s="3">
        <v>8413.8983082761333</v>
      </c>
      <c r="AB27" s="4">
        <v>6704.1869611203474</v>
      </c>
      <c r="AC27" s="4">
        <v>7936.3844658363259</v>
      </c>
      <c r="AD27" s="4">
        <v>8965.7976411667078</v>
      </c>
      <c r="AE27" s="4">
        <v>7831.7109510398886</v>
      </c>
      <c r="AF27" s="4">
        <v>8964.5889168707872</v>
      </c>
      <c r="AG27" s="4">
        <v>10186.546591271102</v>
      </c>
      <c r="AH27" s="4">
        <v>10439.682329650099</v>
      </c>
      <c r="AI27" s="4">
        <v>11238.040714644039</v>
      </c>
      <c r="AJ27" s="4">
        <v>11654.10950074523</v>
      </c>
      <c r="AK27" s="4">
        <v>12147.097616566787</v>
      </c>
      <c r="AL27" s="4">
        <v>11211.124853047559</v>
      </c>
      <c r="AM27" s="4">
        <v>11016.33396840738</v>
      </c>
      <c r="AN27" s="4">
        <v>13132.11803655127</v>
      </c>
      <c r="AO27" s="4">
        <v>15034.343806416411</v>
      </c>
      <c r="AP27" s="4">
        <v>15991.598007681803</v>
      </c>
      <c r="AQ27" s="4">
        <v>17097.962570244883</v>
      </c>
      <c r="AR27" s="3">
        <v>38327.830360888547</v>
      </c>
      <c r="AS27" s="3">
        <v>36199.424657610456</v>
      </c>
    </row>
    <row r="28" spans="3:45" x14ac:dyDescent="0.25">
      <c r="C28" s="23" t="s">
        <v>22</v>
      </c>
      <c r="D28" s="3">
        <v>13.884495492476242</v>
      </c>
      <c r="E28" s="2">
        <v>21.269610141140564</v>
      </c>
      <c r="F28" s="2">
        <v>38.567738875973028</v>
      </c>
      <c r="G28" s="2">
        <v>59.629548050923376</v>
      </c>
      <c r="H28" s="2">
        <v>104.13682297230041</v>
      </c>
      <c r="I28" s="2">
        <v>180.57334846029173</v>
      </c>
      <c r="J28" s="2">
        <v>316.5082831325301</v>
      </c>
      <c r="K28" s="2">
        <v>812.62814162954146</v>
      </c>
      <c r="L28" s="3">
        <v>1110.7913292587866</v>
      </c>
      <c r="M28" s="3">
        <v>1619.0331603128989</v>
      </c>
      <c r="N28" s="3">
        <v>2339.1505296575774</v>
      </c>
      <c r="O28" s="2">
        <v>2697.4186992072591</v>
      </c>
      <c r="P28" s="3">
        <v>2685.4655869725284</v>
      </c>
      <c r="Q28" s="3">
        <v>3045.6889480415348</v>
      </c>
      <c r="R28" s="3">
        <v>3593.4666028178435</v>
      </c>
      <c r="S28" s="3">
        <v>4503.5860976348094</v>
      </c>
      <c r="T28" s="3">
        <v>5180.2618360433089</v>
      </c>
      <c r="U28" s="3">
        <v>6296.9999726889228</v>
      </c>
      <c r="V28" s="3">
        <v>6366.5984540616655</v>
      </c>
      <c r="W28" s="3">
        <v>6999.5044037304087</v>
      </c>
      <c r="X28" s="3">
        <v>7920.9463607890511</v>
      </c>
      <c r="Y28" s="3">
        <v>7721.8707880398306</v>
      </c>
      <c r="Z28" s="3">
        <v>8572.1288750025378</v>
      </c>
      <c r="AA28" s="3">
        <v>8376.0053581563971</v>
      </c>
      <c r="AB28" s="4">
        <v>6974.6355831300398</v>
      </c>
      <c r="AC28" s="4">
        <v>6254.8606318758402</v>
      </c>
      <c r="AD28" s="4">
        <v>7012.6673496882022</v>
      </c>
      <c r="AE28" s="4">
        <v>8323.5110178216637</v>
      </c>
      <c r="AF28" s="4">
        <v>7865.7554440645472</v>
      </c>
      <c r="AG28" s="4">
        <v>8870.2845576335931</v>
      </c>
      <c r="AH28" s="4">
        <v>9715.202749155178</v>
      </c>
      <c r="AI28" s="4">
        <v>10249.708086914214</v>
      </c>
      <c r="AJ28" s="4">
        <v>10097.319114033027</v>
      </c>
      <c r="AK28" s="4">
        <v>10303.891697275556</v>
      </c>
      <c r="AL28" s="4">
        <v>10559.354975471133</v>
      </c>
      <c r="AM28" s="4">
        <v>11018.554101712572</v>
      </c>
      <c r="AN28" s="4">
        <v>12267.516861423792</v>
      </c>
      <c r="AO28" s="4">
        <v>13873.419354051004</v>
      </c>
      <c r="AP28" s="4">
        <v>15489.626548518132</v>
      </c>
      <c r="AQ28" s="4">
        <v>16258.828277319757</v>
      </c>
      <c r="AR28" s="4">
        <v>18131.549213227099</v>
      </c>
      <c r="AS28" s="4">
        <v>19665.456773497321</v>
      </c>
    </row>
    <row r="29" spans="3:45" x14ac:dyDescent="0.25">
      <c r="C29" s="23" t="s">
        <v>23</v>
      </c>
      <c r="D29" s="3">
        <v>13.450047336983634</v>
      </c>
      <c r="E29" s="3">
        <v>17.8301881958199</v>
      </c>
      <c r="F29" s="3">
        <v>29.527933721861121</v>
      </c>
      <c r="G29" s="3">
        <v>39.138688473769236</v>
      </c>
      <c r="H29" s="3">
        <v>79.235049144878005</v>
      </c>
      <c r="I29" s="2">
        <v>150.31570544108777</v>
      </c>
      <c r="J29" s="3">
        <v>246.24069415792107</v>
      </c>
      <c r="K29" s="3">
        <v>562.67390716025466</v>
      </c>
      <c r="L29" s="3">
        <v>856.362014372359</v>
      </c>
      <c r="M29" s="3">
        <v>1264.8024690968753</v>
      </c>
      <c r="N29" s="3">
        <v>1835.3570313892578</v>
      </c>
      <c r="O29" s="3">
        <v>2076.3879505376672</v>
      </c>
      <c r="P29" s="3">
        <v>2583.7300620936958</v>
      </c>
      <c r="Q29" s="3">
        <v>2567.8143887256106</v>
      </c>
      <c r="R29" s="3">
        <v>3184.1759887744274</v>
      </c>
      <c r="S29" s="3">
        <v>3931.3743112631623</v>
      </c>
      <c r="T29" s="3">
        <v>5424.7606757806334</v>
      </c>
      <c r="U29" s="3">
        <v>5906.9251345800949</v>
      </c>
      <c r="V29" s="3">
        <v>6443.3858649243975</v>
      </c>
      <c r="W29" s="3">
        <v>9197.9015858890289</v>
      </c>
      <c r="X29" s="3">
        <v>6478.6696304965726</v>
      </c>
      <c r="Y29" s="3">
        <v>6772.8593218648648</v>
      </c>
      <c r="Z29" s="3">
        <v>7380.2924234103402</v>
      </c>
      <c r="AA29" s="3">
        <v>8230.7970335523587</v>
      </c>
      <c r="AB29" s="4">
        <v>7475.7219923157691</v>
      </c>
      <c r="AC29" s="4">
        <v>8681.6107218938814</v>
      </c>
      <c r="AD29" s="4">
        <v>8287.6185004619656</v>
      </c>
      <c r="AE29" s="4">
        <v>9993.6101475120267</v>
      </c>
      <c r="AF29" s="4">
        <v>11417.796157893014</v>
      </c>
      <c r="AG29" s="3">
        <v>16155.330586530417</v>
      </c>
      <c r="AH29" s="4">
        <v>12394.626789679683</v>
      </c>
      <c r="AI29" s="4">
        <v>13212.605042067335</v>
      </c>
      <c r="AJ29" s="3">
        <v>15679.794433202829</v>
      </c>
      <c r="AK29" s="4">
        <v>14443.751637582098</v>
      </c>
      <c r="AL29" s="4">
        <v>14515.814429674878</v>
      </c>
      <c r="AM29" s="3">
        <v>16293.531021291445</v>
      </c>
      <c r="AN29" s="4">
        <v>16630.751129188127</v>
      </c>
      <c r="AO29" s="4">
        <v>19059.231937249126</v>
      </c>
      <c r="AP29" s="4">
        <v>20971.809682858478</v>
      </c>
      <c r="AQ29" s="4">
        <v>20458.920091834421</v>
      </c>
      <c r="AR29" s="4">
        <v>20245.183380985665</v>
      </c>
      <c r="AS29" s="4">
        <v>23719.538139436401</v>
      </c>
    </row>
    <row r="30" spans="3:45" x14ac:dyDescent="0.25">
      <c r="C30" s="23" t="s">
        <v>24</v>
      </c>
      <c r="D30" s="2">
        <v>15.484326330967345</v>
      </c>
      <c r="E30" s="3">
        <v>16.444264744389507</v>
      </c>
      <c r="F30" s="2">
        <v>33.766531322505799</v>
      </c>
      <c r="G30" s="3">
        <v>44.975427411679718</v>
      </c>
      <c r="H30" s="3">
        <v>71.27699527727448</v>
      </c>
      <c r="I30" s="3">
        <v>117.75039400094447</v>
      </c>
      <c r="J30" s="3">
        <v>205.75937136295821</v>
      </c>
      <c r="K30" s="3">
        <v>521.12048576921279</v>
      </c>
      <c r="L30" s="4">
        <v>718.48356495370297</v>
      </c>
      <c r="M30" s="3">
        <v>1122.1506144061254</v>
      </c>
      <c r="N30" s="3">
        <v>1635.2339879123613</v>
      </c>
      <c r="O30" s="3">
        <v>1965.6622078773862</v>
      </c>
      <c r="P30" s="3">
        <v>2231.4192031833018</v>
      </c>
      <c r="Q30" s="3">
        <v>2324.8097326720426</v>
      </c>
      <c r="R30" s="4">
        <v>1455.1581141589086</v>
      </c>
      <c r="S30" s="3">
        <v>2593.9988539817064</v>
      </c>
      <c r="T30" s="3">
        <v>3772.0382944595472</v>
      </c>
      <c r="U30" s="3">
        <v>5019.3098723637213</v>
      </c>
      <c r="V30" s="3">
        <v>4910.8093656655028</v>
      </c>
      <c r="W30" s="3">
        <v>7539.7383961485257</v>
      </c>
      <c r="X30" s="3">
        <v>7623.4735626522288</v>
      </c>
      <c r="Y30" s="3">
        <v>6905.270589866368</v>
      </c>
      <c r="Z30" s="3">
        <v>8657.6866085532529</v>
      </c>
      <c r="AA30" s="4">
        <v>7228.0079056125351</v>
      </c>
      <c r="AB30" s="4">
        <v>7861.9082162988816</v>
      </c>
      <c r="AC30" s="4">
        <v>8346.4962045425782</v>
      </c>
      <c r="AD30" s="3">
        <v>12136.834441792096</v>
      </c>
      <c r="AE30" s="4">
        <v>10876.17927199417</v>
      </c>
      <c r="AF30" s="4">
        <v>11923.03326979136</v>
      </c>
      <c r="AG30" s="3">
        <v>13497.295160812404</v>
      </c>
      <c r="AH30" s="3">
        <v>14787.293163054264</v>
      </c>
      <c r="AI30" s="3">
        <v>25165.362728437045</v>
      </c>
      <c r="AJ30" s="3">
        <v>18646.627710349796</v>
      </c>
      <c r="AK30" s="3">
        <v>17828.656220086872</v>
      </c>
      <c r="AL30" s="3">
        <v>17090.452892285939</v>
      </c>
      <c r="AM30" s="3">
        <v>21514.619436332614</v>
      </c>
      <c r="AN30" s="3">
        <v>23524.909438237035</v>
      </c>
      <c r="AO30" s="3">
        <v>26558.028789151998</v>
      </c>
      <c r="AP30" s="3">
        <v>30356.079095298082</v>
      </c>
      <c r="AQ30" s="3">
        <v>37273.677063453528</v>
      </c>
      <c r="AR30" s="3">
        <v>42167.425637537803</v>
      </c>
      <c r="AS30" s="3">
        <v>36877.862151815716</v>
      </c>
    </row>
    <row r="31" spans="3:45" x14ac:dyDescent="0.25">
      <c r="C31" s="23" t="s">
        <v>25</v>
      </c>
      <c r="D31" s="4">
        <v>3.5060546383977207</v>
      </c>
      <c r="E31" s="4">
        <v>6.4029677949432955</v>
      </c>
      <c r="F31" s="4">
        <v>9.2198321775613579</v>
      </c>
      <c r="G31" s="4">
        <v>15.817600606481774</v>
      </c>
      <c r="H31" s="3">
        <v>73.459414409105449</v>
      </c>
      <c r="I31" s="4">
        <v>67.439123311755779</v>
      </c>
      <c r="J31" s="3">
        <v>171.84154882255439</v>
      </c>
      <c r="K31" s="4">
        <v>342.1740483446103</v>
      </c>
      <c r="L31" s="4">
        <v>626.51128388606026</v>
      </c>
      <c r="M31" s="4">
        <v>947.76287659768718</v>
      </c>
      <c r="N31" s="4">
        <v>1086.7603233616915</v>
      </c>
      <c r="O31" s="4">
        <v>1632.8155190226751</v>
      </c>
      <c r="P31" s="4">
        <v>1575.8309622716667</v>
      </c>
      <c r="Q31" s="3">
        <v>1955.0865635554192</v>
      </c>
      <c r="R31" s="3">
        <v>2549.1625566324483</v>
      </c>
      <c r="S31" s="3">
        <v>2827.4114311261706</v>
      </c>
      <c r="T31" s="4">
        <v>2762.178339073364</v>
      </c>
      <c r="U31" s="4">
        <v>2749.6363733875905</v>
      </c>
      <c r="V31" s="4">
        <v>3724.7102388648473</v>
      </c>
      <c r="W31" s="4">
        <v>3501.24997314349</v>
      </c>
      <c r="X31" s="4">
        <v>4822.2485909913103</v>
      </c>
      <c r="Y31" s="4">
        <v>4724.8966348532376</v>
      </c>
      <c r="Z31" s="4">
        <v>6577.0391373908305</v>
      </c>
      <c r="AA31" s="4">
        <v>5124.1980934039002</v>
      </c>
      <c r="AB31" s="3">
        <v>9234.7654975214864</v>
      </c>
      <c r="AC31" s="3">
        <v>9368.0059885737137</v>
      </c>
      <c r="AD31" s="4">
        <v>9288.2296444015301</v>
      </c>
      <c r="AE31" s="3">
        <v>11480.118085523281</v>
      </c>
      <c r="AF31" s="4">
        <v>11966.95577081175</v>
      </c>
      <c r="AG31" s="4">
        <v>7562.4953450145304</v>
      </c>
      <c r="AH31" s="3">
        <v>15144.637722490428</v>
      </c>
      <c r="AI31" s="3">
        <v>16695.994951627203</v>
      </c>
      <c r="AJ31" s="3">
        <v>15766.157407954723</v>
      </c>
      <c r="AK31" s="4">
        <v>14291.98502679482</v>
      </c>
      <c r="AL31" s="4">
        <v>14983.276278827994</v>
      </c>
      <c r="AM31" s="3">
        <v>16424.90516208491</v>
      </c>
      <c r="AN31" s="4">
        <v>15854.934593073312</v>
      </c>
      <c r="AO31" s="4">
        <v>18886.179941006554</v>
      </c>
      <c r="AP31" s="4">
        <v>25793.195880797553</v>
      </c>
      <c r="AQ31" s="3">
        <v>31271.301381263889</v>
      </c>
      <c r="AR31" s="4">
        <v>26569.732178410337</v>
      </c>
      <c r="AS31" s="4">
        <v>30156.830596720793</v>
      </c>
    </row>
    <row r="32" spans="3:45" x14ac:dyDescent="0.25">
      <c r="C32" s="23" t="s">
        <v>26</v>
      </c>
      <c r="D32" s="2">
        <v>17.692300087182392</v>
      </c>
      <c r="E32" s="3">
        <v>16.661641736502858</v>
      </c>
      <c r="F32" s="2">
        <v>37.185159726195423</v>
      </c>
      <c r="G32" s="3">
        <v>43.457804797020231</v>
      </c>
      <c r="H32" s="3">
        <v>97.099576875464948</v>
      </c>
      <c r="I32" s="2">
        <v>152.89184849395122</v>
      </c>
      <c r="J32" s="2">
        <v>394.46897066401323</v>
      </c>
      <c r="K32" s="3">
        <v>724.04537763241819</v>
      </c>
      <c r="L32" s="3">
        <v>1071.414270926575</v>
      </c>
      <c r="M32" s="3">
        <v>1868.3527840990469</v>
      </c>
      <c r="N32" s="3">
        <v>1799.2397899677944</v>
      </c>
      <c r="O32" s="3">
        <v>2085.6565103357757</v>
      </c>
      <c r="P32" s="2">
        <v>3969.6450576611455</v>
      </c>
      <c r="Q32" s="2">
        <v>4816.8694256165272</v>
      </c>
      <c r="R32" s="3">
        <v>3761.1453743878233</v>
      </c>
      <c r="S32" s="3">
        <v>3931.7012733623164</v>
      </c>
      <c r="T32" s="3">
        <v>5026.2773114633037</v>
      </c>
      <c r="U32" s="3">
        <v>5452.0205963817534</v>
      </c>
      <c r="V32" s="3">
        <v>6716.9246082814589</v>
      </c>
      <c r="W32" s="3">
        <v>8638.3483703773691</v>
      </c>
      <c r="X32" s="3">
        <v>9066.2569745218607</v>
      </c>
      <c r="Y32" s="3">
        <v>8086.2937585244463</v>
      </c>
      <c r="Z32" s="3">
        <v>6858.534513834732</v>
      </c>
      <c r="AA32" s="3">
        <v>7967.1859682115692</v>
      </c>
      <c r="AB32" s="4">
        <v>8036.2019116301199</v>
      </c>
      <c r="AC32" s="4">
        <v>8596.2463289977059</v>
      </c>
      <c r="AD32" s="4">
        <v>9970.7156628171688</v>
      </c>
      <c r="AE32" s="4">
        <v>9611.7930503648877</v>
      </c>
      <c r="AF32" s="4">
        <v>11652.428458604372</v>
      </c>
      <c r="AG32" s="3">
        <v>15643.87647230213</v>
      </c>
      <c r="AH32" s="4">
        <v>13347.070476421412</v>
      </c>
      <c r="AI32" s="3">
        <v>20220.782011418672</v>
      </c>
      <c r="AJ32" s="4">
        <v>15268.511001000325</v>
      </c>
      <c r="AK32" s="4">
        <v>15164.251502429826</v>
      </c>
      <c r="AL32" s="4">
        <v>14946.317127947672</v>
      </c>
      <c r="AM32" s="3">
        <v>19069.542683464435</v>
      </c>
      <c r="AN32" s="3">
        <v>20205.879658350852</v>
      </c>
      <c r="AO32" s="4">
        <v>22710.462148927578</v>
      </c>
      <c r="AP32" s="3">
        <v>30007.070366270036</v>
      </c>
      <c r="AQ32" s="3">
        <v>37962.35463410087</v>
      </c>
      <c r="AR32" s="3">
        <v>31137.727574739969</v>
      </c>
      <c r="AS32" s="3">
        <v>31935.532016281482</v>
      </c>
    </row>
    <row r="33" spans="3:45" x14ac:dyDescent="0.25">
      <c r="C33" s="23" t="s">
        <v>27</v>
      </c>
      <c r="D33" s="2">
        <v>16.034671825198991</v>
      </c>
      <c r="E33" s="2">
        <v>22.706884456148355</v>
      </c>
      <c r="F33" s="2">
        <v>38.281532215384011</v>
      </c>
      <c r="G33" s="2">
        <v>72.88828447856217</v>
      </c>
      <c r="H33" s="2">
        <v>152.40098767264999</v>
      </c>
      <c r="I33" s="2">
        <v>190.86014404871699</v>
      </c>
      <c r="J33" s="2">
        <v>386.43899417545202</v>
      </c>
      <c r="K33" s="2">
        <v>1123.7657380633464</v>
      </c>
      <c r="L33" s="2">
        <v>2046.7818730647455</v>
      </c>
      <c r="M33" s="2">
        <v>2237.7323815513409</v>
      </c>
      <c r="N33" s="2">
        <v>2796.6300959305449</v>
      </c>
      <c r="O33" s="2">
        <v>4060.0905989393355</v>
      </c>
      <c r="P33" s="2">
        <v>4420.6648246144077</v>
      </c>
      <c r="Q33" s="2">
        <v>5732.3993215847577</v>
      </c>
      <c r="R33" s="2">
        <v>4559.5108590308573</v>
      </c>
      <c r="S33" s="2">
        <v>5481.8910637129648</v>
      </c>
      <c r="T33" s="2">
        <v>9107.9936663139106</v>
      </c>
      <c r="U33" s="2">
        <v>10031.883138956939</v>
      </c>
      <c r="V33" s="2">
        <v>10943.379269438856</v>
      </c>
      <c r="W33" s="2">
        <v>12036.266007672813</v>
      </c>
      <c r="X33" s="2">
        <v>13051.100082739564</v>
      </c>
      <c r="Y33" s="3">
        <v>11231.352273260589</v>
      </c>
      <c r="Z33" s="3">
        <v>12873.89910411464</v>
      </c>
      <c r="AA33" s="3">
        <v>12255.357264134635</v>
      </c>
      <c r="AB33" s="2">
        <v>18035.637776013402</v>
      </c>
      <c r="AC33" s="3">
        <v>15601.693316105127</v>
      </c>
      <c r="AD33" s="3">
        <v>17031.606352147301</v>
      </c>
      <c r="AE33" s="2">
        <v>22620.002029724707</v>
      </c>
      <c r="AF33" s="2">
        <v>25147.398801712334</v>
      </c>
      <c r="AG33" s="2">
        <v>25585.693010955172</v>
      </c>
      <c r="AH33" s="3">
        <v>25099.009358765059</v>
      </c>
      <c r="AI33" s="3">
        <v>24341.515908875743</v>
      </c>
      <c r="AJ33" s="2">
        <v>31897.927908855108</v>
      </c>
      <c r="AK33" s="2">
        <v>31305.278711800274</v>
      </c>
      <c r="AL33" s="3">
        <v>28046.305428826625</v>
      </c>
      <c r="AM33" s="2">
        <v>33422.293477183281</v>
      </c>
      <c r="AN33" s="3">
        <v>37669.90632254065</v>
      </c>
      <c r="AO33" s="3">
        <v>42671.544357013438</v>
      </c>
      <c r="AP33" s="3">
        <v>49738.999858911622</v>
      </c>
      <c r="AQ33" s="3">
        <v>59540.825338948111</v>
      </c>
      <c r="AR33" s="3">
        <v>58380.620469399822</v>
      </c>
      <c r="AS33" s="2">
        <v>70458.677517119242</v>
      </c>
    </row>
    <row r="34" spans="3:45" x14ac:dyDescent="0.25">
      <c r="C34" s="23" t="s">
        <v>28</v>
      </c>
      <c r="D34" s="2">
        <v>20.097025856956471</v>
      </c>
      <c r="E34" s="2">
        <v>25.480746128987334</v>
      </c>
      <c r="F34" s="2">
        <v>42.74721461560469</v>
      </c>
      <c r="G34" s="2">
        <v>76.699212289368617</v>
      </c>
      <c r="H34" s="2">
        <v>129.74654744232839</v>
      </c>
      <c r="I34" s="2">
        <v>210.01442555116003</v>
      </c>
      <c r="J34" s="2">
        <v>369.297270739834</v>
      </c>
      <c r="K34" s="2">
        <v>1180.671289354809</v>
      </c>
      <c r="L34" s="2">
        <v>2613.6758935331436</v>
      </c>
      <c r="M34" s="2">
        <v>2997.7725308617378</v>
      </c>
      <c r="N34" s="2">
        <v>4166.31736907699</v>
      </c>
      <c r="O34" s="2">
        <v>5226.7695798104724</v>
      </c>
      <c r="P34" s="2">
        <v>4835.1190529580454</v>
      </c>
      <c r="Q34" s="2">
        <v>4857.5049665686138</v>
      </c>
      <c r="R34" s="2">
        <v>4498.2109540897854</v>
      </c>
      <c r="S34" s="2">
        <v>7272.7889275486777</v>
      </c>
      <c r="T34" s="2">
        <v>11101.444049241229</v>
      </c>
      <c r="U34" s="2">
        <v>14038.16629215357</v>
      </c>
      <c r="V34" s="2">
        <v>15887.083151170911</v>
      </c>
      <c r="W34" s="2">
        <v>15349.107131806457</v>
      </c>
      <c r="X34" s="2">
        <v>14110.709034077938</v>
      </c>
      <c r="Y34" s="2">
        <v>16273.537710679926</v>
      </c>
      <c r="Z34" s="2">
        <v>18720.100726502184</v>
      </c>
      <c r="AA34" s="2">
        <v>20847.914074348042</v>
      </c>
      <c r="AB34" s="2">
        <v>19933.033700056487</v>
      </c>
      <c r="AC34" s="2">
        <v>23650.262561642052</v>
      </c>
      <c r="AD34" s="2">
        <v>24321.748597443111</v>
      </c>
      <c r="AE34" s="2">
        <v>28275.118993139826</v>
      </c>
      <c r="AF34" s="2">
        <v>34550.910206011402</v>
      </c>
      <c r="AG34" s="2">
        <v>36475.451282493887</v>
      </c>
      <c r="AH34" s="2">
        <v>35735.725255939797</v>
      </c>
      <c r="AI34" s="2">
        <v>38235.006150511515</v>
      </c>
      <c r="AJ34" s="2">
        <v>46963.364120129838</v>
      </c>
      <c r="AK34" s="2">
        <v>47275.88909400165</v>
      </c>
      <c r="AL34" s="2">
        <v>45318.772330403248</v>
      </c>
      <c r="AM34" s="2">
        <v>49052.030092517773</v>
      </c>
      <c r="AN34" s="2">
        <v>53479.289964649426</v>
      </c>
      <c r="AO34" s="2">
        <v>68076.317944229464</v>
      </c>
      <c r="AP34" s="2">
        <v>78102.671597797118</v>
      </c>
      <c r="AQ34" s="2">
        <v>81418.919912834754</v>
      </c>
      <c r="AR34" s="2">
        <v>92857.981517291075</v>
      </c>
      <c r="AS34" s="2">
        <v>95089.193195083062</v>
      </c>
    </row>
    <row r="35" spans="3:45" x14ac:dyDescent="0.25">
      <c r="C35" s="23" t="s">
        <v>29</v>
      </c>
      <c r="D35" s="2">
        <v>22.567222679229371</v>
      </c>
      <c r="E35" s="2">
        <v>25.679125465563825</v>
      </c>
      <c r="F35" s="2">
        <v>33.541341240813999</v>
      </c>
      <c r="G35" s="2">
        <v>58.275498510199405</v>
      </c>
      <c r="H35" s="2">
        <v>110.99108657539531</v>
      </c>
      <c r="I35" s="2">
        <v>202.73747821657417</v>
      </c>
      <c r="J35" s="2">
        <v>345.82554930069165</v>
      </c>
      <c r="K35" s="3">
        <v>740.51416164757143</v>
      </c>
      <c r="L35" s="3">
        <v>1365.3663502794168</v>
      </c>
      <c r="M35" s="3">
        <v>1921.9978017642252</v>
      </c>
      <c r="N35" s="2">
        <v>2637.9594006479483</v>
      </c>
      <c r="O35" s="2">
        <v>2700.9457692475748</v>
      </c>
      <c r="P35" s="2">
        <v>3360.510368732771</v>
      </c>
      <c r="Q35" s="2">
        <v>3996.3935522854149</v>
      </c>
      <c r="R35" s="3">
        <v>2593.6813244053237</v>
      </c>
      <c r="S35" s="3">
        <v>3813.1666291232259</v>
      </c>
      <c r="T35" s="3">
        <v>4303.0270117322025</v>
      </c>
      <c r="U35" s="3">
        <v>5509.2810870676749</v>
      </c>
      <c r="V35" s="3">
        <v>7389.9893817136162</v>
      </c>
      <c r="W35" s="3">
        <v>7941.7016829605809</v>
      </c>
      <c r="X35" s="3">
        <v>6391.1203752229812</v>
      </c>
      <c r="Y35" s="3">
        <v>9442.5181693061077</v>
      </c>
      <c r="Z35" s="3">
        <v>9216.0654078833104</v>
      </c>
      <c r="AA35" s="3">
        <v>9664.4441273989214</v>
      </c>
      <c r="AB35" s="3">
        <v>9567.5096839145008</v>
      </c>
      <c r="AC35" s="3">
        <v>14685.678579231599</v>
      </c>
      <c r="AD35" s="3">
        <v>15410.692475794782</v>
      </c>
      <c r="AE35" s="3">
        <v>18808.333495646435</v>
      </c>
      <c r="AF35" s="3">
        <v>15525.722820418885</v>
      </c>
      <c r="AG35" s="3">
        <v>16109.256226826928</v>
      </c>
      <c r="AH35" s="3">
        <v>20321.328855852436</v>
      </c>
      <c r="AI35" s="3">
        <v>21025.056757054786</v>
      </c>
      <c r="AJ35" s="3">
        <v>23277.537570530389</v>
      </c>
      <c r="AK35" s="3">
        <v>24044.165477022005</v>
      </c>
      <c r="AL35" s="3">
        <v>25226.362486635611</v>
      </c>
      <c r="AM35" s="3">
        <v>23817.29836177035</v>
      </c>
      <c r="AN35" s="3">
        <v>23695.015201303595</v>
      </c>
      <c r="AO35" s="3">
        <v>26687.527873096533</v>
      </c>
      <c r="AP35" s="3">
        <v>29555.275766289335</v>
      </c>
      <c r="AQ35" s="3">
        <v>30297.420019932215</v>
      </c>
      <c r="AR35" s="3">
        <v>32810.297345257153</v>
      </c>
      <c r="AS35" s="3">
        <v>32964.555810096048</v>
      </c>
    </row>
    <row r="36" spans="3:45" x14ac:dyDescent="0.25">
      <c r="C36" s="23" t="s">
        <v>30</v>
      </c>
      <c r="D36" s="3">
        <v>9.5983881898298371</v>
      </c>
      <c r="E36" s="3">
        <v>15.327926077376834</v>
      </c>
      <c r="F36" s="3">
        <v>21.874115650770488</v>
      </c>
      <c r="G36" s="3">
        <v>35.89552696733017</v>
      </c>
      <c r="H36" s="3">
        <v>62.814866288492709</v>
      </c>
      <c r="I36" s="3">
        <v>104.4612044327111</v>
      </c>
      <c r="J36" s="3">
        <v>180.8586599816405</v>
      </c>
      <c r="K36" s="3">
        <v>404.98278425247895</v>
      </c>
      <c r="L36" s="3">
        <v>832.80473858187634</v>
      </c>
      <c r="M36" s="4">
        <v>814.28297896631511</v>
      </c>
      <c r="N36" s="4">
        <v>1075.6745640020627</v>
      </c>
      <c r="O36" s="4">
        <v>1559.105134960439</v>
      </c>
      <c r="P36" s="3">
        <v>1993.1553385822851</v>
      </c>
      <c r="Q36" s="3">
        <v>1987.5723644874031</v>
      </c>
      <c r="R36" s="3">
        <v>1891.2788729735182</v>
      </c>
      <c r="S36" s="3">
        <v>2516.1107552046687</v>
      </c>
      <c r="T36" s="3">
        <v>3911.904924069755</v>
      </c>
      <c r="U36" s="4">
        <v>3205.5897195134794</v>
      </c>
      <c r="V36" s="4">
        <v>4087.1182071636899</v>
      </c>
      <c r="W36" s="4">
        <v>3608.1766251596828</v>
      </c>
      <c r="X36" s="4">
        <v>3417.5163636576563</v>
      </c>
      <c r="Y36" s="4">
        <v>3496.4232908131758</v>
      </c>
      <c r="Z36" s="4">
        <v>3473.9934465369693</v>
      </c>
      <c r="AA36" s="4">
        <v>5888.4764674260059</v>
      </c>
      <c r="AB36" s="4">
        <v>7763.2867497927882</v>
      </c>
      <c r="AC36" s="4">
        <v>6458.7353233752401</v>
      </c>
      <c r="AD36" s="4">
        <v>6977.6612257951001</v>
      </c>
      <c r="AE36" s="4">
        <v>8760.2421895981061</v>
      </c>
      <c r="AF36" s="4">
        <v>9676.8508152418835</v>
      </c>
      <c r="AG36" s="4">
        <v>9562.9252241054201</v>
      </c>
      <c r="AH36" s="4">
        <v>10318.166238091046</v>
      </c>
      <c r="AI36" s="4">
        <v>12657.715925191835</v>
      </c>
      <c r="AJ36" s="4">
        <v>14776.068735610468</v>
      </c>
      <c r="AK36" s="4">
        <v>12336.950515300767</v>
      </c>
      <c r="AL36" s="4">
        <v>12272.92795159088</v>
      </c>
      <c r="AM36" s="4">
        <v>11548.825674180647</v>
      </c>
      <c r="AN36" s="4">
        <v>14122.781919212099</v>
      </c>
      <c r="AO36" s="4">
        <v>13556.921331412477</v>
      </c>
      <c r="AP36" s="4">
        <v>16436.451300675846</v>
      </c>
      <c r="AQ36" s="4">
        <v>14642.581155871239</v>
      </c>
      <c r="AR36" s="4">
        <v>15137.793028247504</v>
      </c>
      <c r="AS36" s="4">
        <v>20047.795557182879</v>
      </c>
    </row>
    <row r="37" spans="3:45" x14ac:dyDescent="0.25">
      <c r="C37" s="23" t="s">
        <v>31</v>
      </c>
      <c r="D37" s="3">
        <v>8.9476727857047482</v>
      </c>
      <c r="E37" s="3">
        <v>13.04487095060108</v>
      </c>
      <c r="F37" s="4">
        <v>14.408019324069082</v>
      </c>
      <c r="G37" s="3">
        <v>37.567948226783827</v>
      </c>
      <c r="H37" s="3">
        <v>83.839652989561017</v>
      </c>
      <c r="I37" s="3">
        <v>133.02459185372544</v>
      </c>
      <c r="J37" s="3">
        <v>171.41718143231284</v>
      </c>
      <c r="K37" s="3">
        <v>533.86944101695315</v>
      </c>
      <c r="L37" s="4">
        <v>790.00681493891398</v>
      </c>
      <c r="M37" s="3">
        <v>1343.8415074567406</v>
      </c>
      <c r="N37" s="3">
        <v>1880.9157590463128</v>
      </c>
      <c r="O37" s="3">
        <v>1880.0688856005502</v>
      </c>
      <c r="P37" s="3">
        <v>2192.1496537906123</v>
      </c>
      <c r="Q37" s="4">
        <v>1852.2221754355812</v>
      </c>
      <c r="R37" s="3">
        <v>2116.2679736645923</v>
      </c>
      <c r="S37" s="3">
        <v>3448.0706511393078</v>
      </c>
      <c r="T37" s="3">
        <v>4822.2535022957072</v>
      </c>
      <c r="U37" s="4">
        <v>3667.4816634443059</v>
      </c>
      <c r="V37" s="4">
        <v>3750.0545244136542</v>
      </c>
      <c r="W37" s="4">
        <v>4170.4470922394858</v>
      </c>
      <c r="X37" s="4">
        <v>4910.9330862220122</v>
      </c>
      <c r="Y37" s="4">
        <v>5285.220363287377</v>
      </c>
      <c r="Z37" s="4">
        <v>4946.2464070809383</v>
      </c>
      <c r="AA37" s="4">
        <v>6009.8470965279957</v>
      </c>
      <c r="AB37" s="4">
        <v>5734.011754464138</v>
      </c>
      <c r="AC37" s="4">
        <v>4983.3372673925696</v>
      </c>
      <c r="AD37" s="4">
        <v>7058.8059223716837</v>
      </c>
      <c r="AE37" s="4">
        <v>7156.4132372822023</v>
      </c>
      <c r="AF37" s="4">
        <v>10252.940476891077</v>
      </c>
      <c r="AG37" s="4">
        <v>9269.9470811044521</v>
      </c>
      <c r="AH37" s="4">
        <v>9925.074338668559</v>
      </c>
      <c r="AI37" s="4">
        <v>8429.8366663377838</v>
      </c>
      <c r="AJ37" s="4">
        <v>13812.836025042479</v>
      </c>
      <c r="AK37" s="4">
        <v>11807.513199968145</v>
      </c>
      <c r="AL37" s="4">
        <v>11605.363332746587</v>
      </c>
      <c r="AM37" s="4">
        <v>11580.326954251166</v>
      </c>
      <c r="AN37" s="4">
        <v>12601.471727401498</v>
      </c>
      <c r="AO37" s="4">
        <v>13894.379573054348</v>
      </c>
      <c r="AP37" s="4">
        <v>13974.320687317811</v>
      </c>
      <c r="AQ37" s="4">
        <v>13511.271009672866</v>
      </c>
      <c r="AR37" s="4">
        <v>12815.193207769556</v>
      </c>
      <c r="AS37" s="4">
        <v>14083.562000359096</v>
      </c>
    </row>
    <row r="38" spans="3:45" x14ac:dyDescent="0.25">
      <c r="C38" s="23" t="s">
        <v>32</v>
      </c>
      <c r="D38" s="2">
        <v>17.939158375573346</v>
      </c>
      <c r="E38" s="2">
        <v>23.481978204705733</v>
      </c>
      <c r="F38" s="2">
        <v>37.247372662457536</v>
      </c>
      <c r="G38" s="2">
        <v>82.359733442851137</v>
      </c>
      <c r="H38" s="2">
        <v>128.1836661864418</v>
      </c>
      <c r="I38" s="2">
        <v>204.94158415020561</v>
      </c>
      <c r="J38" s="2">
        <v>401.8668042676091</v>
      </c>
      <c r="K38" s="2">
        <v>785.14438777439227</v>
      </c>
      <c r="L38" s="3">
        <v>1608.0382876227582</v>
      </c>
      <c r="M38" s="2">
        <v>2171.8348797434724</v>
      </c>
      <c r="N38" s="3">
        <v>2425.3881277582841</v>
      </c>
      <c r="O38" s="2">
        <v>3212.7033672342736</v>
      </c>
      <c r="P38" s="2">
        <v>3591.5946465795641</v>
      </c>
      <c r="Q38" s="3">
        <v>3731.3702924609602</v>
      </c>
      <c r="R38" s="3">
        <v>2956.6440958644343</v>
      </c>
      <c r="S38" s="2">
        <v>5200.7671753854074</v>
      </c>
      <c r="T38" s="3">
        <v>6533.6770870828559</v>
      </c>
      <c r="U38" s="3">
        <v>7103.9964535734134</v>
      </c>
      <c r="V38" s="3">
        <v>8645.4087077354889</v>
      </c>
      <c r="W38" s="3">
        <v>9417.8301772091017</v>
      </c>
      <c r="X38" s="3">
        <v>8664.628665701217</v>
      </c>
      <c r="Y38" s="3">
        <v>9007.9682160457614</v>
      </c>
      <c r="Z38" s="3">
        <v>9621.7413616613212</v>
      </c>
      <c r="AA38" s="3">
        <v>10847.240649195033</v>
      </c>
      <c r="AB38" s="3">
        <v>11450.562604995463</v>
      </c>
      <c r="AC38" s="3">
        <v>12587.72835324383</v>
      </c>
      <c r="AD38" s="3">
        <v>12935.780083962853</v>
      </c>
      <c r="AE38" s="3">
        <v>14659.180940829403</v>
      </c>
      <c r="AF38" s="3">
        <v>14983.394265191855</v>
      </c>
      <c r="AG38" s="3">
        <v>15184.035660273321</v>
      </c>
      <c r="AH38" s="3">
        <v>19694.230303101871</v>
      </c>
      <c r="AI38" s="3">
        <v>20101.252443208152</v>
      </c>
      <c r="AJ38" s="3">
        <v>22393.940648506516</v>
      </c>
      <c r="AK38" s="3">
        <v>21045.906314734701</v>
      </c>
      <c r="AL38" s="3">
        <v>20347.407353196813</v>
      </c>
      <c r="AM38" s="3">
        <v>21153.3946124902</v>
      </c>
      <c r="AN38" s="3">
        <v>23133.436795354904</v>
      </c>
      <c r="AO38" s="3">
        <v>27469.215770967949</v>
      </c>
      <c r="AP38" s="3">
        <v>30931.483451422555</v>
      </c>
      <c r="AQ38" s="3">
        <v>32139.767557018407</v>
      </c>
      <c r="AR38" s="3">
        <v>32389.673596046072</v>
      </c>
      <c r="AS38" s="3">
        <v>32711.079122127208</v>
      </c>
    </row>
    <row r="39" spans="3:45" x14ac:dyDescent="0.25">
      <c r="C39" s="23" t="s">
        <v>33</v>
      </c>
      <c r="D39" s="4">
        <v>4.2517593194471921</v>
      </c>
      <c r="E39" s="4">
        <v>6.6417740423319591</v>
      </c>
      <c r="F39" s="4">
        <v>8.1452732098915792</v>
      </c>
      <c r="G39" s="4">
        <v>12.65419600169605</v>
      </c>
      <c r="H39" s="4">
        <v>25.108266565066842</v>
      </c>
      <c r="I39" s="4">
        <v>49.840131514845268</v>
      </c>
      <c r="J39" s="4">
        <v>91.608388909861162</v>
      </c>
      <c r="K39" s="4">
        <v>246.03374043860711</v>
      </c>
      <c r="L39" s="4">
        <v>654.45906466930535</v>
      </c>
      <c r="M39" s="4">
        <v>416.05232920474481</v>
      </c>
      <c r="N39" s="4">
        <v>725.71008896905892</v>
      </c>
      <c r="O39" s="4">
        <v>831.77062574239278</v>
      </c>
      <c r="P39" s="4">
        <v>794.59815598577472</v>
      </c>
      <c r="Q39" s="4">
        <v>856.3823664680375</v>
      </c>
      <c r="R39" s="4">
        <v>1148.3050565882556</v>
      </c>
      <c r="S39" s="4">
        <v>848.31617304822271</v>
      </c>
      <c r="T39" s="4">
        <v>1085.3767052751393</v>
      </c>
      <c r="U39" s="4">
        <v>1283.4850131263147</v>
      </c>
      <c r="V39" s="4">
        <v>2220.6331665500934</v>
      </c>
      <c r="W39" s="4">
        <v>2167.2053959443174</v>
      </c>
      <c r="X39" s="4">
        <v>2059.8298217093575</v>
      </c>
      <c r="Y39" s="4">
        <v>2219.0731660720598</v>
      </c>
      <c r="Z39" s="4">
        <v>2120.3317172670636</v>
      </c>
      <c r="AA39" s="4">
        <v>1795.8960546072569</v>
      </c>
      <c r="AB39" s="4">
        <v>2041.6746437682275</v>
      </c>
      <c r="AC39" s="4">
        <v>2697.9375497341339</v>
      </c>
      <c r="AD39" s="4">
        <v>2626.065013487681</v>
      </c>
      <c r="AE39" s="4">
        <v>3704.3095613740625</v>
      </c>
      <c r="AF39" s="4">
        <v>4775.0705258238577</v>
      </c>
      <c r="AG39" s="4">
        <v>2885.7880965501449</v>
      </c>
      <c r="AH39" s="4">
        <v>4184.594051010803</v>
      </c>
      <c r="AI39" s="4">
        <v>4179.3260856087945</v>
      </c>
      <c r="AJ39" s="4">
        <v>4271.9406104786613</v>
      </c>
      <c r="AK39" s="4">
        <v>4496.5920100801732</v>
      </c>
      <c r="AL39" s="4">
        <v>4851.9772201664673</v>
      </c>
      <c r="AM39" s="4">
        <v>4690.2491014088318</v>
      </c>
      <c r="AN39" s="4">
        <v>5030.6162521732249</v>
      </c>
      <c r="AO39" s="4">
        <v>5868.1575009195321</v>
      </c>
      <c r="AP39" s="4">
        <v>6638.8438970918378</v>
      </c>
      <c r="AQ39" s="4">
        <v>7787.9393959037288</v>
      </c>
      <c r="AR39" s="4">
        <v>22444.064764371469</v>
      </c>
      <c r="AS39" s="4">
        <v>20242.385192096055</v>
      </c>
    </row>
    <row r="40" spans="3:45" x14ac:dyDescent="0.25">
      <c r="C40" s="23" t="s">
        <v>34</v>
      </c>
      <c r="D40" s="4">
        <v>7.1105741129452547</v>
      </c>
      <c r="E40" s="3">
        <v>10.674271882459138</v>
      </c>
      <c r="F40" s="3">
        <v>16.880518340677089</v>
      </c>
      <c r="G40" s="4">
        <v>24.007493359060092</v>
      </c>
      <c r="H40" s="4">
        <v>38.969509934794367</v>
      </c>
      <c r="I40" s="3">
        <v>79.219732741381591</v>
      </c>
      <c r="J40" s="3">
        <v>146.81483365618513</v>
      </c>
      <c r="K40" s="3">
        <v>415.98014118390483</v>
      </c>
      <c r="L40" s="4">
        <v>600.7406900859113</v>
      </c>
      <c r="M40" s="4">
        <v>882.46368947081476</v>
      </c>
      <c r="N40" s="3">
        <v>1426.5822102447116</v>
      </c>
      <c r="O40" s="4">
        <v>1626.7552896493951</v>
      </c>
      <c r="P40" s="3">
        <v>2474.2834290370829</v>
      </c>
      <c r="Q40" s="4">
        <v>1820.8073318711099</v>
      </c>
      <c r="R40" s="4">
        <v>1606.8007056059216</v>
      </c>
      <c r="S40" s="4">
        <v>1996.1297488227426</v>
      </c>
      <c r="T40" s="4">
        <v>3373.9277304280054</v>
      </c>
      <c r="U40" s="4">
        <v>4366.3551173573442</v>
      </c>
      <c r="V40" s="3">
        <v>4587.1045826766713</v>
      </c>
      <c r="W40" s="3">
        <v>5350.9266923485084</v>
      </c>
      <c r="X40" s="3">
        <v>6110.9069400697554</v>
      </c>
      <c r="Y40" s="4">
        <v>6090.6861306661085</v>
      </c>
      <c r="Z40" s="4">
        <v>4627.3194236909967</v>
      </c>
      <c r="AA40" s="4">
        <v>5123.410183041753</v>
      </c>
      <c r="AB40" s="4">
        <v>5901.7573747611486</v>
      </c>
      <c r="AC40" s="4">
        <v>7372.5627693998795</v>
      </c>
      <c r="AD40" s="4">
        <v>5731.1841768891545</v>
      </c>
      <c r="AE40" s="4">
        <v>6650.180322219695</v>
      </c>
      <c r="AF40" s="4">
        <v>7847.2626144217684</v>
      </c>
      <c r="AG40" s="4">
        <v>11906.535831747993</v>
      </c>
      <c r="AH40" s="4">
        <v>8901.0888366324198</v>
      </c>
      <c r="AI40" s="3">
        <v>15578.684799003509</v>
      </c>
      <c r="AJ40" s="4">
        <v>12056.709908415738</v>
      </c>
      <c r="AK40" s="4">
        <v>10019.821783631212</v>
      </c>
      <c r="AL40" s="4">
        <v>10973.031027277337</v>
      </c>
      <c r="AM40" s="4">
        <v>11182.210918860117</v>
      </c>
      <c r="AN40" s="4">
        <v>13705.327510603282</v>
      </c>
      <c r="AO40" s="4">
        <v>16809.656036761364</v>
      </c>
      <c r="AP40" s="4">
        <v>15811.727189373778</v>
      </c>
      <c r="AQ40" s="4">
        <v>21830.302913749438</v>
      </c>
      <c r="AR40" s="4">
        <v>18224.701428402252</v>
      </c>
      <c r="AS40" s="4">
        <v>18690.939254257966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C6453-C692-4C48-95B2-5AF5683290AD}">
  <dimension ref="A1:D13"/>
  <sheetViews>
    <sheetView topLeftCell="A6" workbookViewId="0">
      <selection activeCell="A15" sqref="A15"/>
    </sheetView>
  </sheetViews>
  <sheetFormatPr baseColWidth="10" defaultRowHeight="15" x14ac:dyDescent="0.25"/>
  <cols>
    <col min="1" max="1" width="24.28515625" customWidth="1"/>
    <col min="2" max="2" width="32.5703125" customWidth="1"/>
    <col min="3" max="3" width="41.7109375" customWidth="1"/>
    <col min="4" max="4" width="30.42578125" customWidth="1"/>
  </cols>
  <sheetData>
    <row r="1" spans="1:4" x14ac:dyDescent="0.25">
      <c r="A1" t="s">
        <v>66</v>
      </c>
    </row>
    <row r="2" spans="1:4" ht="15.75" x14ac:dyDescent="0.25">
      <c r="B2" s="6" t="s">
        <v>45</v>
      </c>
    </row>
    <row r="3" spans="1:4" x14ac:dyDescent="0.25">
      <c r="A3" t="s">
        <v>67</v>
      </c>
    </row>
    <row r="4" spans="1:4" x14ac:dyDescent="0.25">
      <c r="A4" s="36" t="s">
        <v>68</v>
      </c>
    </row>
    <row r="5" spans="1:4" x14ac:dyDescent="0.25">
      <c r="A5" s="9" t="s">
        <v>69</v>
      </c>
    </row>
    <row r="6" spans="1:4" x14ac:dyDescent="0.25">
      <c r="A6" s="10" t="s">
        <v>70</v>
      </c>
    </row>
    <row r="9" spans="1:4" ht="60.75" customHeight="1" x14ac:dyDescent="0.25">
      <c r="A9" s="42" t="s">
        <v>77</v>
      </c>
      <c r="B9" s="39" t="s">
        <v>71</v>
      </c>
      <c r="C9" s="40" t="s">
        <v>72</v>
      </c>
      <c r="D9" s="41" t="s">
        <v>73</v>
      </c>
    </row>
    <row r="10" spans="1:4" x14ac:dyDescent="0.25">
      <c r="A10" s="23" t="s">
        <v>74</v>
      </c>
      <c r="B10" s="23">
        <v>16074897</v>
      </c>
      <c r="C10" s="23">
        <v>24316265</v>
      </c>
      <c r="D10" s="23">
        <v>23123537</v>
      </c>
    </row>
    <row r="11" spans="1:4" x14ac:dyDescent="0.25">
      <c r="A11" s="23" t="s">
        <v>75</v>
      </c>
      <c r="B11" s="23">
        <v>9716415</v>
      </c>
      <c r="C11" s="23">
        <v>13361647</v>
      </c>
      <c r="D11" s="23">
        <v>13612557</v>
      </c>
    </row>
    <row r="12" spans="1:4" x14ac:dyDescent="0.25">
      <c r="A12" s="23"/>
      <c r="B12" s="23"/>
      <c r="C12" s="23"/>
      <c r="D12" s="23"/>
    </row>
    <row r="13" spans="1:4" x14ac:dyDescent="0.25">
      <c r="A13" s="23" t="s">
        <v>76</v>
      </c>
      <c r="B13" s="43">
        <f>B10/B11</f>
        <v>1.654406177587104</v>
      </c>
      <c r="C13" s="43">
        <f t="shared" ref="C13:D13" si="0">C10/C11</f>
        <v>1.8198553666325716</v>
      </c>
      <c r="D13" s="43">
        <f t="shared" si="0"/>
        <v>1.6986916565344776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2195-A1D0-49C2-8F4C-F31C7BEC656F}">
  <dimension ref="A1:H61"/>
  <sheetViews>
    <sheetView topLeftCell="A4" workbookViewId="0">
      <selection activeCell="A15" sqref="A15:H19"/>
    </sheetView>
  </sheetViews>
  <sheetFormatPr baseColWidth="10" defaultRowHeight="15" x14ac:dyDescent="0.25"/>
  <cols>
    <col min="1" max="1" width="27.42578125" customWidth="1"/>
    <col min="2" max="2" width="30.5703125" customWidth="1"/>
    <col min="3" max="3" width="20.7109375" customWidth="1"/>
    <col min="4" max="4" width="18.85546875" customWidth="1"/>
    <col min="5" max="5" width="26.28515625" customWidth="1"/>
    <col min="7" max="7" width="24.42578125" customWidth="1"/>
    <col min="8" max="8" width="14" customWidth="1"/>
  </cols>
  <sheetData>
    <row r="1" spans="1:8" x14ac:dyDescent="0.25">
      <c r="A1" t="s">
        <v>36</v>
      </c>
      <c r="E1" t="s">
        <v>37</v>
      </c>
    </row>
    <row r="2" spans="1:8" x14ac:dyDescent="0.25">
      <c r="E2" t="s">
        <v>38</v>
      </c>
    </row>
    <row r="4" spans="1:8" x14ac:dyDescent="0.25">
      <c r="C4" t="s">
        <v>39</v>
      </c>
    </row>
    <row r="5" spans="1:8" x14ac:dyDescent="0.25">
      <c r="C5" t="s">
        <v>40</v>
      </c>
    </row>
    <row r="6" spans="1:8" x14ac:dyDescent="0.25">
      <c r="C6" t="s">
        <v>41</v>
      </c>
    </row>
    <row r="7" spans="1:8" x14ac:dyDescent="0.25">
      <c r="C7" t="s">
        <v>42</v>
      </c>
    </row>
    <row r="9" spans="1:8" ht="15.75" x14ac:dyDescent="0.25">
      <c r="A9" s="6" t="s">
        <v>45</v>
      </c>
    </row>
    <row r="10" spans="1:8" x14ac:dyDescent="0.25">
      <c r="A10" s="7" t="s">
        <v>44</v>
      </c>
    </row>
    <row r="11" spans="1:8" x14ac:dyDescent="0.25">
      <c r="A11" s="44" t="s">
        <v>80</v>
      </c>
    </row>
    <row r="12" spans="1:8" x14ac:dyDescent="0.25">
      <c r="A12" s="45" t="s">
        <v>78</v>
      </c>
    </row>
    <row r="13" spans="1:8" x14ac:dyDescent="0.25">
      <c r="A13" s="46" t="s">
        <v>79</v>
      </c>
    </row>
    <row r="14" spans="1:8" ht="15.75" thickBot="1" x14ac:dyDescent="0.3"/>
    <row r="15" spans="1:8" ht="15.75" thickBot="1" x14ac:dyDescent="0.3">
      <c r="A15" s="282" t="s">
        <v>37</v>
      </c>
      <c r="B15" s="283" t="s">
        <v>85</v>
      </c>
      <c r="C15" s="283"/>
      <c r="D15" s="283"/>
      <c r="E15" s="55"/>
      <c r="F15" s="53" t="s">
        <v>88</v>
      </c>
      <c r="G15" s="54"/>
      <c r="H15" s="55"/>
    </row>
    <row r="16" spans="1:8" x14ac:dyDescent="0.25">
      <c r="A16" s="74" t="s">
        <v>77</v>
      </c>
      <c r="B16" s="11" t="s">
        <v>46</v>
      </c>
      <c r="C16" s="12" t="s">
        <v>47</v>
      </c>
      <c r="D16" s="12" t="s">
        <v>48</v>
      </c>
      <c r="E16" s="12" t="s">
        <v>49</v>
      </c>
      <c r="F16" s="50" t="s">
        <v>86</v>
      </c>
      <c r="G16" s="284" t="s">
        <v>87</v>
      </c>
      <c r="H16" s="52"/>
    </row>
    <row r="17" spans="1:8" x14ac:dyDescent="0.25">
      <c r="A17" s="75" t="s">
        <v>89</v>
      </c>
      <c r="B17" s="13">
        <v>7.68</v>
      </c>
      <c r="C17" s="285">
        <v>10.42697759136799</v>
      </c>
      <c r="D17" s="286">
        <v>9.86</v>
      </c>
      <c r="E17" s="286">
        <v>8.44</v>
      </c>
      <c r="F17" s="56">
        <v>5.9744400678207903</v>
      </c>
      <c r="G17" s="287">
        <v>1.7583001148723072</v>
      </c>
      <c r="H17" s="58">
        <v>7.7327401826930977</v>
      </c>
    </row>
    <row r="18" spans="1:8" x14ac:dyDescent="0.25">
      <c r="A18" s="75" t="s">
        <v>90</v>
      </c>
      <c r="B18" s="15">
        <v>0.94</v>
      </c>
      <c r="C18" s="288">
        <v>2.209297241497719</v>
      </c>
      <c r="D18" s="288">
        <v>1.0200000000000014</v>
      </c>
      <c r="E18" s="288">
        <v>0.92999999999999972</v>
      </c>
      <c r="F18" s="59">
        <f>D29-E29</f>
        <v>0.34954484239091865</v>
      </c>
      <c r="G18" s="289">
        <f>F29-G29</f>
        <v>0.16428652596215398</v>
      </c>
      <c r="H18" s="60">
        <f>SUM(F18:G18)</f>
        <v>0.51383136835307264</v>
      </c>
    </row>
    <row r="19" spans="1:8" ht="15.75" thickBot="1" x14ac:dyDescent="0.3">
      <c r="A19" s="76" t="s">
        <v>91</v>
      </c>
      <c r="B19" s="16">
        <v>91.38</v>
      </c>
      <c r="C19" s="17">
        <v>87.363725167134291</v>
      </c>
      <c r="D19" s="17">
        <v>89.12</v>
      </c>
      <c r="E19" s="17">
        <v>90.63</v>
      </c>
      <c r="F19" s="61">
        <f t="shared" ref="F19:G19" si="0">100-F17-F18</f>
        <v>93.676015089788294</v>
      </c>
      <c r="G19" s="62">
        <f t="shared" si="0"/>
        <v>98.077413359165533</v>
      </c>
      <c r="H19" s="63">
        <f>100-H17-H18</f>
        <v>91.753428448953841</v>
      </c>
    </row>
    <row r="20" spans="1:8" x14ac:dyDescent="0.25">
      <c r="A20" s="1"/>
      <c r="B20" s="1"/>
      <c r="C20" s="1"/>
      <c r="D20" s="1"/>
    </row>
    <row r="21" spans="1:8" x14ac:dyDescent="0.25">
      <c r="B21">
        <f>SUM(B17:B19)</f>
        <v>100</v>
      </c>
      <c r="C21">
        <f t="shared" ref="C21:E21" si="1">SUM(C17:C19)</f>
        <v>100</v>
      </c>
      <c r="D21">
        <f t="shared" si="1"/>
        <v>100</v>
      </c>
      <c r="E21">
        <f t="shared" si="1"/>
        <v>100</v>
      </c>
      <c r="H21">
        <f t="shared" ref="H21" si="2">SUM(H17:H19)</f>
        <v>100.00000000000001</v>
      </c>
    </row>
    <row r="26" spans="1:8" x14ac:dyDescent="0.25">
      <c r="B26" s="51" t="s">
        <v>88</v>
      </c>
      <c r="D26" s="78"/>
      <c r="E26" s="79">
        <f>0.944727122636474*100</f>
        <v>94.472712263647395</v>
      </c>
      <c r="F26" s="80"/>
      <c r="G26" s="81">
        <f>0.91454922109994*100</f>
        <v>91.454922109994001</v>
      </c>
    </row>
    <row r="27" spans="1:8" x14ac:dyDescent="0.25">
      <c r="B27" s="64"/>
      <c r="C27" s="70" t="s">
        <v>92</v>
      </c>
      <c r="D27" s="251" t="s">
        <v>93</v>
      </c>
      <c r="E27" s="251"/>
      <c r="F27" s="252" t="s">
        <v>94</v>
      </c>
      <c r="G27" s="252"/>
    </row>
    <row r="28" spans="1:8" x14ac:dyDescent="0.25">
      <c r="B28" s="64"/>
      <c r="C28" s="70" t="s">
        <v>95</v>
      </c>
      <c r="D28" s="65" t="s">
        <v>96</v>
      </c>
      <c r="E28" s="65" t="s">
        <v>97</v>
      </c>
      <c r="F28" s="66" t="s">
        <v>96</v>
      </c>
      <c r="G28" s="66" t="s">
        <v>98</v>
      </c>
    </row>
    <row r="29" spans="1:8" x14ac:dyDescent="0.25">
      <c r="B29" s="67" t="s">
        <v>99</v>
      </c>
      <c r="C29" s="67">
        <v>100</v>
      </c>
      <c r="D29" s="68">
        <v>6.3239849102117089</v>
      </c>
      <c r="E29" s="68">
        <v>5.9744400678207903</v>
      </c>
      <c r="F29" s="68">
        <v>1.9225866408344612</v>
      </c>
      <c r="G29" s="68">
        <v>1.7583001148723072</v>
      </c>
    </row>
    <row r="30" spans="1:8" x14ac:dyDescent="0.25">
      <c r="B30" s="23" t="s">
        <v>3</v>
      </c>
      <c r="C30" s="71">
        <v>0.44853079331647938</v>
      </c>
      <c r="D30" s="72">
        <v>4.1940500677268853</v>
      </c>
      <c r="E30" s="71">
        <v>89.473684210526315</v>
      </c>
      <c r="F30" s="72">
        <v>0.79767220187628551</v>
      </c>
      <c r="G30" s="71">
        <v>90.566037735849051</v>
      </c>
    </row>
    <row r="31" spans="1:8" x14ac:dyDescent="0.25">
      <c r="B31" s="23" t="s">
        <v>4</v>
      </c>
      <c r="C31" s="71">
        <v>0.1758075095661292</v>
      </c>
      <c r="D31" s="72">
        <v>23.243312428004607</v>
      </c>
      <c r="E31" s="71">
        <v>94.768722466960355</v>
      </c>
      <c r="F31" s="72">
        <v>19.352361448867274</v>
      </c>
      <c r="G31" s="71">
        <v>94.775132275132279</v>
      </c>
    </row>
    <row r="32" spans="1:8" x14ac:dyDescent="0.25">
      <c r="B32" s="23" t="s">
        <v>5</v>
      </c>
      <c r="C32" s="71">
        <v>0.10227123140638132</v>
      </c>
      <c r="D32" s="72">
        <v>6.9086908690869091</v>
      </c>
      <c r="E32" s="71">
        <v>85.98726114649682</v>
      </c>
      <c r="F32" s="72">
        <v>3.1683168316831685</v>
      </c>
      <c r="G32" s="71">
        <v>93.75</v>
      </c>
    </row>
    <row r="33" spans="2:7" x14ac:dyDescent="0.25">
      <c r="B33" s="23" t="s">
        <v>6</v>
      </c>
      <c r="C33" s="71">
        <v>1.1981597928923182</v>
      </c>
      <c r="D33" s="72">
        <v>8.4755948691945093</v>
      </c>
      <c r="E33" s="71">
        <v>92.532683359184574</v>
      </c>
      <c r="F33" s="72">
        <v>3.6772024715007419</v>
      </c>
      <c r="G33" s="71">
        <v>94.382022471910119</v>
      </c>
    </row>
    <row r="34" spans="2:7" x14ac:dyDescent="0.25">
      <c r="B34" s="23" t="s">
        <v>100</v>
      </c>
      <c r="C34" s="71">
        <v>0.52031192163030915</v>
      </c>
      <c r="D34" s="72">
        <v>10.262509189983998</v>
      </c>
      <c r="E34" s="71">
        <v>96.165191740412979</v>
      </c>
      <c r="F34" s="72">
        <v>5.9421355360463606</v>
      </c>
      <c r="G34" s="71">
        <v>96.069868995633186</v>
      </c>
    </row>
    <row r="35" spans="2:7" x14ac:dyDescent="0.25">
      <c r="B35" s="23" t="s">
        <v>11</v>
      </c>
      <c r="C35" s="71">
        <v>0.32211500056817349</v>
      </c>
      <c r="D35" s="72">
        <v>11.435557107928746</v>
      </c>
      <c r="E35" s="71">
        <v>91.814294441050706</v>
      </c>
      <c r="F35" s="72">
        <v>5.5256723716381417</v>
      </c>
      <c r="G35" s="71">
        <v>93.299620733249057</v>
      </c>
    </row>
    <row r="36" spans="2:7" x14ac:dyDescent="0.25">
      <c r="B36" s="23" t="s">
        <v>7</v>
      </c>
      <c r="C36" s="73">
        <v>10.781953009238164</v>
      </c>
      <c r="D36" s="72">
        <v>4.1921541373704239</v>
      </c>
      <c r="E36" s="71">
        <v>95.325334793647627</v>
      </c>
      <c r="F36" s="72">
        <v>0.48773157858488969</v>
      </c>
      <c r="G36" s="71">
        <v>92.340607616602483</v>
      </c>
    </row>
    <row r="37" spans="2:7" x14ac:dyDescent="0.25">
      <c r="B37" s="23" t="s">
        <v>8</v>
      </c>
      <c r="C37" s="71">
        <v>1.9017948657366623</v>
      </c>
      <c r="D37" s="72">
        <v>5.8911224960658801</v>
      </c>
      <c r="E37" s="71">
        <v>94.476802570797346</v>
      </c>
      <c r="F37" s="72">
        <v>2.6692854691955463</v>
      </c>
      <c r="G37" s="71">
        <v>96.498226950354606</v>
      </c>
    </row>
    <row r="38" spans="2:7" x14ac:dyDescent="0.25">
      <c r="B38" s="23" t="s">
        <v>9</v>
      </c>
      <c r="C38" s="71">
        <v>0.24999634343782101</v>
      </c>
      <c r="D38" s="72">
        <v>1.8721872187218722</v>
      </c>
      <c r="E38" s="71">
        <v>62.980769230769234</v>
      </c>
      <c r="F38" s="72">
        <v>0.21602160216021601</v>
      </c>
      <c r="G38" s="71">
        <v>41.666666666666664</v>
      </c>
    </row>
    <row r="39" spans="2:7" x14ac:dyDescent="0.25">
      <c r="B39" s="23" t="s">
        <v>12</v>
      </c>
      <c r="C39" s="71">
        <v>1.8043165435249033</v>
      </c>
      <c r="D39" s="72">
        <v>8.7522603978300175</v>
      </c>
      <c r="E39" s="71">
        <v>94.856084354516952</v>
      </c>
      <c r="F39" s="72">
        <v>1.1224044397331172</v>
      </c>
      <c r="G39" s="71">
        <v>90.111111111111114</v>
      </c>
    </row>
    <row r="40" spans="2:7" x14ac:dyDescent="0.25">
      <c r="B40" s="23" t="s">
        <v>14</v>
      </c>
      <c r="C40" s="71">
        <v>3.3257389349615725</v>
      </c>
      <c r="D40" s="72">
        <v>12.010311370925182</v>
      </c>
      <c r="E40" s="71">
        <v>95.667849698608535</v>
      </c>
      <c r="F40" s="72">
        <v>2.6786560034641878</v>
      </c>
      <c r="G40" s="71">
        <v>92.952765849962105</v>
      </c>
    </row>
    <row r="41" spans="2:7" x14ac:dyDescent="0.25">
      <c r="B41" s="23" t="s">
        <v>15</v>
      </c>
      <c r="C41" s="71">
        <v>6.5112909014607121</v>
      </c>
      <c r="D41" s="72">
        <v>5.0551896214482692</v>
      </c>
      <c r="E41" s="71">
        <v>95.652173913043484</v>
      </c>
      <c r="F41" s="72">
        <v>0.12682899856928595</v>
      </c>
      <c r="G41" s="71">
        <v>73.841961852861033</v>
      </c>
    </row>
    <row r="42" spans="2:7" x14ac:dyDescent="0.25">
      <c r="B42" s="23" t="s">
        <v>16</v>
      </c>
      <c r="C42" s="71">
        <v>4.5200283974244302</v>
      </c>
      <c r="D42" s="72">
        <v>1.8807903501217187</v>
      </c>
      <c r="E42" s="71">
        <v>87.638962413975648</v>
      </c>
      <c r="F42" s="72">
        <v>0.4973291582243507</v>
      </c>
      <c r="G42" s="71">
        <v>56.856856856856858</v>
      </c>
    </row>
    <row r="43" spans="2:7" x14ac:dyDescent="0.25">
      <c r="B43" s="23" t="s">
        <v>17</v>
      </c>
      <c r="C43" s="71">
        <v>4.0936394944718408</v>
      </c>
      <c r="D43" s="72">
        <v>13.746949275521647</v>
      </c>
      <c r="E43" s="71">
        <v>96.213363189251865</v>
      </c>
      <c r="F43" s="72">
        <v>3.8384160418636353</v>
      </c>
      <c r="G43" s="71">
        <v>92.066447085779757</v>
      </c>
    </row>
    <row r="44" spans="2:7" x14ac:dyDescent="0.25">
      <c r="B44" s="23" t="s">
        <v>101</v>
      </c>
      <c r="C44" s="71">
        <v>8.3749675128514092</v>
      </c>
      <c r="D44" s="72">
        <v>1.3759138502212584</v>
      </c>
      <c r="E44" s="71">
        <v>78.77367701620777</v>
      </c>
      <c r="F44" s="72">
        <v>0.16147709900077648</v>
      </c>
      <c r="G44" s="71">
        <v>49.25124792013311</v>
      </c>
    </row>
    <row r="45" spans="2:7" x14ac:dyDescent="0.25">
      <c r="B45" s="23" t="s">
        <v>102</v>
      </c>
      <c r="C45" s="71">
        <v>5.1414639524849433</v>
      </c>
      <c r="D45" s="72">
        <v>10.160182064860606</v>
      </c>
      <c r="E45" s="71">
        <v>95.166917940986437</v>
      </c>
      <c r="F45" s="72">
        <v>1.7129852509956671</v>
      </c>
      <c r="G45" s="71">
        <v>89.805825242718441</v>
      </c>
    </row>
    <row r="46" spans="2:7" x14ac:dyDescent="0.25">
      <c r="B46" s="23" t="s">
        <v>19</v>
      </c>
      <c r="C46" s="71">
        <v>1.3530180139129377</v>
      </c>
      <c r="D46" s="72">
        <v>11.924362620366212</v>
      </c>
      <c r="E46" s="71">
        <v>95.369595536959551</v>
      </c>
      <c r="F46" s="72">
        <v>3.2047763974122305</v>
      </c>
      <c r="G46" s="71">
        <v>92.371562013492479</v>
      </c>
    </row>
    <row r="47" spans="2:7" x14ac:dyDescent="0.25">
      <c r="B47" s="23" t="s">
        <v>20</v>
      </c>
      <c r="C47" s="71">
        <v>1.6252687573201563</v>
      </c>
      <c r="D47" s="72">
        <v>16.346846098465967</v>
      </c>
      <c r="E47" s="71">
        <v>96.92555263826543</v>
      </c>
      <c r="F47" s="72">
        <v>3.9278396189843274</v>
      </c>
      <c r="G47" s="71">
        <v>89.46069792033839</v>
      </c>
    </row>
    <row r="48" spans="2:7" x14ac:dyDescent="0.25">
      <c r="B48" s="23" t="s">
        <v>21</v>
      </c>
      <c r="C48" s="71">
        <v>0.61772273807876343</v>
      </c>
      <c r="D48" s="72">
        <v>2.524406236339793</v>
      </c>
      <c r="E48" s="71">
        <v>88.455988455988461</v>
      </c>
      <c r="F48" s="72">
        <v>0.77589975229491481</v>
      </c>
      <c r="G48" s="71">
        <v>86.3849765258216</v>
      </c>
    </row>
    <row r="49" spans="2:7" x14ac:dyDescent="0.25">
      <c r="B49" s="23" t="s">
        <v>22</v>
      </c>
      <c r="C49" s="71">
        <v>8.5669539036895284</v>
      </c>
      <c r="D49" s="72">
        <v>3.9556525644763489</v>
      </c>
      <c r="E49" s="71">
        <v>95.166002656042494</v>
      </c>
      <c r="F49" s="72">
        <v>0.22115932664602161</v>
      </c>
      <c r="G49" s="71">
        <v>82.422802850356291</v>
      </c>
    </row>
    <row r="50" spans="2:7" x14ac:dyDescent="0.25">
      <c r="B50" s="23" t="s">
        <v>23</v>
      </c>
      <c r="C50" s="71">
        <v>9.9238647499530277</v>
      </c>
      <c r="D50" s="72">
        <v>3.5306548638052893</v>
      </c>
      <c r="E50" s="71">
        <v>92.717230749470176</v>
      </c>
      <c r="F50" s="72">
        <v>0.18275690836985825</v>
      </c>
      <c r="G50" s="71">
        <v>77.047146401985117</v>
      </c>
    </row>
    <row r="51" spans="2:7" x14ac:dyDescent="0.25">
      <c r="B51" s="23" t="s">
        <v>24</v>
      </c>
      <c r="C51" s="71">
        <v>0.87512221355898256</v>
      </c>
      <c r="D51" s="72">
        <v>4.1192049574451675</v>
      </c>
      <c r="E51" s="71">
        <v>94.943820224719104</v>
      </c>
      <c r="F51" s="72">
        <v>1.6481962407755009</v>
      </c>
      <c r="G51" s="71">
        <v>91.419656786271446</v>
      </c>
    </row>
    <row r="52" spans="2:7" x14ac:dyDescent="0.25">
      <c r="B52" s="23" t="s">
        <v>25</v>
      </c>
      <c r="C52" s="71">
        <v>0.62789360641664782</v>
      </c>
      <c r="D52" s="72">
        <v>10.858658256880734</v>
      </c>
      <c r="E52" s="71">
        <v>96.138613861386133</v>
      </c>
      <c r="F52" s="72">
        <v>11.743836009174313</v>
      </c>
      <c r="G52" s="71">
        <v>94.354592615196822</v>
      </c>
    </row>
    <row r="53" spans="2:7" x14ac:dyDescent="0.25">
      <c r="B53" s="23" t="s">
        <v>26</v>
      </c>
      <c r="C53" s="71">
        <v>2.9984259906189492</v>
      </c>
      <c r="D53" s="72">
        <v>5.8325578602947799</v>
      </c>
      <c r="E53" s="71">
        <v>95.084920226453931</v>
      </c>
      <c r="F53" s="72">
        <v>2.3624410890643293</v>
      </c>
      <c r="G53" s="71">
        <v>83.322744599745874</v>
      </c>
    </row>
    <row r="54" spans="2:7" x14ac:dyDescent="0.25">
      <c r="B54" s="23" t="s">
        <v>27</v>
      </c>
      <c r="C54" s="71">
        <v>1.6294316127239363</v>
      </c>
      <c r="D54" s="72">
        <v>32.078494193031638</v>
      </c>
      <c r="E54" s="71">
        <v>98.618106676998579</v>
      </c>
      <c r="F54" s="72">
        <v>30.067805504536476</v>
      </c>
      <c r="G54" s="71">
        <v>97.602535250080379</v>
      </c>
    </row>
    <row r="55" spans="2:7" x14ac:dyDescent="0.25">
      <c r="B55" s="23" t="s">
        <v>28</v>
      </c>
      <c r="C55" s="71">
        <v>0.87125188312952218</v>
      </c>
      <c r="D55" s="72">
        <v>19.303184483070329</v>
      </c>
      <c r="E55" s="71">
        <v>97.09660155204709</v>
      </c>
      <c r="F55" s="72">
        <v>17.074304604974301</v>
      </c>
      <c r="G55" s="71">
        <v>96.142792315837241</v>
      </c>
    </row>
    <row r="56" spans="2:7" x14ac:dyDescent="0.25">
      <c r="B56" s="23" t="s">
        <v>29</v>
      </c>
      <c r="C56" s="71">
        <v>2.6126305533334908</v>
      </c>
      <c r="D56" s="72">
        <v>3.1376230545961916</v>
      </c>
      <c r="E56" s="71">
        <v>75.98133406533077</v>
      </c>
      <c r="F56" s="72">
        <v>0.88452892590455356</v>
      </c>
      <c r="G56" s="71">
        <v>77.117818889970792</v>
      </c>
    </row>
    <row r="57" spans="2:7" x14ac:dyDescent="0.25">
      <c r="B57" s="23" t="s">
        <v>30</v>
      </c>
      <c r="C57" s="71">
        <v>1.3518704159367605</v>
      </c>
      <c r="D57" s="72">
        <v>12.964812410532973</v>
      </c>
      <c r="E57" s="71">
        <v>91.231223520349204</v>
      </c>
      <c r="F57" s="72">
        <v>10.366523519424748</v>
      </c>
      <c r="G57" s="71">
        <v>87.508028259473349</v>
      </c>
    </row>
    <row r="58" spans="2:7" x14ac:dyDescent="0.25">
      <c r="B58" s="23" t="s">
        <v>31</v>
      </c>
      <c r="C58" s="71">
        <v>1.9152060107131645</v>
      </c>
      <c r="D58" s="72">
        <v>2.3157449508300729</v>
      </c>
      <c r="E58" s="71">
        <v>82.851344495180115</v>
      </c>
      <c r="F58" s="72">
        <v>0.5616063351074454</v>
      </c>
      <c r="G58" s="71">
        <v>78.242677824267787</v>
      </c>
    </row>
    <row r="59" spans="2:7" x14ac:dyDescent="0.25">
      <c r="B59" s="23" t="s">
        <v>103</v>
      </c>
      <c r="C59" s="73">
        <v>11.139756056673338</v>
      </c>
      <c r="D59" s="72">
        <v>6.2705783968747095</v>
      </c>
      <c r="E59" s="71">
        <v>94.343330219373129</v>
      </c>
      <c r="F59" s="72">
        <v>1.1309785924073543</v>
      </c>
      <c r="G59" s="71">
        <v>84.300767994284698</v>
      </c>
    </row>
    <row r="60" spans="2:7" x14ac:dyDescent="0.25">
      <c r="B60" s="23" t="s">
        <v>33</v>
      </c>
      <c r="C60" s="71">
        <v>1.307676642893387</v>
      </c>
      <c r="D60" s="72">
        <v>2.2111711463674846</v>
      </c>
      <c r="E60" s="71">
        <v>87.859922178988327</v>
      </c>
      <c r="F60" s="72">
        <v>0.67281550056784944</v>
      </c>
      <c r="G60" s="71">
        <v>80.562659846547319</v>
      </c>
    </row>
    <row r="61" spans="2:7" x14ac:dyDescent="0.25">
      <c r="B61" s="23" t="s">
        <v>34</v>
      </c>
      <c r="C61" s="71">
        <v>3.1115206460751588</v>
      </c>
      <c r="D61" s="72">
        <v>6.2338188287363137</v>
      </c>
      <c r="E61" s="71">
        <v>94.176334106728532</v>
      </c>
      <c r="F61" s="72">
        <v>0.98714184468968313</v>
      </c>
      <c r="G61" s="71">
        <v>90.18315018315019</v>
      </c>
    </row>
  </sheetData>
  <mergeCells count="2">
    <mergeCell ref="D27:E27"/>
    <mergeCell ref="F27:G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332C5-AFEB-45ED-BF2E-545CC44E03C9}">
  <dimension ref="A1:AR52"/>
  <sheetViews>
    <sheetView topLeftCell="B32" workbookViewId="0">
      <selection activeCell="A15" sqref="A15:K49"/>
    </sheetView>
  </sheetViews>
  <sheetFormatPr baseColWidth="10" defaultRowHeight="15" x14ac:dyDescent="0.25"/>
  <cols>
    <col min="1" max="1" width="20.5703125" customWidth="1"/>
    <col min="2" max="2" width="30" customWidth="1"/>
    <col min="3" max="3" width="19" customWidth="1"/>
    <col min="4" max="4" width="25.28515625" customWidth="1"/>
    <col min="8" max="8" width="25.28515625" customWidth="1"/>
  </cols>
  <sheetData>
    <row r="1" spans="1:18" x14ac:dyDescent="0.25">
      <c r="A1" s="18" t="s">
        <v>50</v>
      </c>
      <c r="B1" s="18"/>
      <c r="F1" s="19" t="s">
        <v>51</v>
      </c>
      <c r="G1" s="20">
        <v>1</v>
      </c>
      <c r="H1" s="20" t="s">
        <v>52</v>
      </c>
      <c r="I1" s="20"/>
      <c r="J1" s="21"/>
    </row>
    <row r="2" spans="1:18" x14ac:dyDescent="0.25">
      <c r="A2" s="18"/>
      <c r="B2" s="18"/>
      <c r="F2" s="22"/>
      <c r="G2" s="23">
        <v>2</v>
      </c>
      <c r="H2" s="23" t="s">
        <v>53</v>
      </c>
      <c r="I2" s="23"/>
      <c r="J2" s="24"/>
    </row>
    <row r="3" spans="1:18" x14ac:dyDescent="0.25">
      <c r="A3" s="18"/>
      <c r="B3" s="18"/>
      <c r="F3" s="22"/>
      <c r="G3" s="23">
        <v>3</v>
      </c>
      <c r="H3" s="23" t="s">
        <v>54</v>
      </c>
      <c r="I3" s="23"/>
      <c r="J3" s="24"/>
    </row>
    <row r="4" spans="1:18" x14ac:dyDescent="0.25">
      <c r="A4" s="18"/>
      <c r="B4" s="18"/>
      <c r="F4" s="22"/>
      <c r="G4" s="23">
        <v>4</v>
      </c>
      <c r="H4" s="23" t="s">
        <v>55</v>
      </c>
      <c r="I4" s="23"/>
      <c r="J4" s="24"/>
    </row>
    <row r="5" spans="1:18" ht="15.75" thickBot="1" x14ac:dyDescent="0.3">
      <c r="A5" s="18"/>
      <c r="B5" s="18"/>
      <c r="F5" s="25"/>
      <c r="G5" s="26">
        <v>5</v>
      </c>
      <c r="H5" s="26" t="s">
        <v>56</v>
      </c>
      <c r="I5" s="26"/>
      <c r="J5" s="27"/>
    </row>
    <row r="8" spans="1:18" ht="15.75" x14ac:dyDescent="0.25">
      <c r="A8" s="28" t="s">
        <v>43</v>
      </c>
      <c r="B8" s="28"/>
    </row>
    <row r="9" spans="1:18" x14ac:dyDescent="0.25">
      <c r="A9" s="29" t="s">
        <v>57</v>
      </c>
      <c r="B9" s="29"/>
    </row>
    <row r="10" spans="1:18" x14ac:dyDescent="0.25">
      <c r="A10" s="47" t="s">
        <v>82</v>
      </c>
      <c r="B10" s="47"/>
    </row>
    <row r="11" spans="1:18" x14ac:dyDescent="0.25">
      <c r="A11" s="48" t="s">
        <v>83</v>
      </c>
      <c r="B11" s="48"/>
    </row>
    <row r="12" spans="1:18" x14ac:dyDescent="0.25">
      <c r="A12" s="49" t="s">
        <v>84</v>
      </c>
      <c r="B12" s="49"/>
    </row>
    <row r="14" spans="1:18" ht="15.75" thickBot="1" x14ac:dyDescent="0.3"/>
    <row r="15" spans="1:18" ht="18.75" x14ac:dyDescent="0.3">
      <c r="A15" s="290" t="s">
        <v>59</v>
      </c>
      <c r="B15" s="291" t="s">
        <v>110</v>
      </c>
      <c r="C15" s="291"/>
      <c r="D15" s="292" t="s">
        <v>104</v>
      </c>
      <c r="E15" s="292"/>
      <c r="F15" s="292"/>
      <c r="G15" s="292"/>
      <c r="H15" s="291" t="s">
        <v>88</v>
      </c>
      <c r="I15" s="291"/>
      <c r="J15" s="291"/>
      <c r="K15" s="293"/>
      <c r="M15" s="32"/>
    </row>
    <row r="16" spans="1:18" ht="48" customHeight="1" thickBot="1" x14ac:dyDescent="0.3">
      <c r="A16" s="294" t="s">
        <v>58</v>
      </c>
      <c r="B16" s="295" t="s">
        <v>105</v>
      </c>
      <c r="C16" s="295" t="s">
        <v>109</v>
      </c>
      <c r="D16" s="296" t="s">
        <v>105</v>
      </c>
      <c r="E16" s="295" t="s">
        <v>106</v>
      </c>
      <c r="F16" s="295" t="s">
        <v>107</v>
      </c>
      <c r="G16" s="295" t="s">
        <v>108</v>
      </c>
      <c r="H16" s="296" t="s">
        <v>105</v>
      </c>
      <c r="I16" s="295" t="s">
        <v>106</v>
      </c>
      <c r="J16" s="295" t="s">
        <v>107</v>
      </c>
      <c r="K16" s="297" t="s">
        <v>108</v>
      </c>
      <c r="L16" s="86"/>
      <c r="M16" s="86"/>
      <c r="N16" s="86"/>
      <c r="O16" s="86"/>
      <c r="P16" s="86"/>
      <c r="Q16" s="86"/>
      <c r="R16" s="86"/>
    </row>
    <row r="17" spans="1:44" x14ac:dyDescent="0.25">
      <c r="A17" s="298" t="s">
        <v>2</v>
      </c>
      <c r="B17" s="99">
        <v>48.60554921</v>
      </c>
      <c r="C17" s="100">
        <v>74.00682685999999</v>
      </c>
      <c r="D17" s="101">
        <v>27.870319447294001</v>
      </c>
      <c r="E17" s="102">
        <v>85.286062855388494</v>
      </c>
      <c r="F17" s="103">
        <v>48.154578182328898</v>
      </c>
      <c r="G17" s="104">
        <v>2.6482546838865599</v>
      </c>
      <c r="H17" s="303">
        <v>27.633676760410701</v>
      </c>
      <c r="I17" s="96"/>
      <c r="J17" s="300"/>
      <c r="K17" s="97"/>
      <c r="L17" s="301"/>
      <c r="M17" s="31"/>
      <c r="N17" s="301"/>
      <c r="O17" s="31"/>
      <c r="P17" s="301"/>
      <c r="Q17" s="31"/>
      <c r="R17" s="30"/>
      <c r="S17" s="31"/>
      <c r="T17" s="30"/>
      <c r="U17" s="31"/>
      <c r="V17" s="30"/>
      <c r="W17" s="31"/>
      <c r="X17" s="30"/>
      <c r="Y17" s="31"/>
      <c r="Z17" s="30"/>
      <c r="AA17" s="31"/>
      <c r="AB17" s="30"/>
      <c r="AC17" s="31"/>
      <c r="AD17" s="30"/>
      <c r="AE17" s="31"/>
      <c r="AF17" s="30"/>
      <c r="AG17" s="31"/>
      <c r="AH17" s="30"/>
      <c r="AI17" s="31"/>
      <c r="AJ17" s="30"/>
      <c r="AK17" s="31"/>
      <c r="AL17" s="30"/>
      <c r="AM17" s="31"/>
      <c r="AN17" s="30"/>
      <c r="AO17" s="31"/>
      <c r="AP17" s="30"/>
      <c r="AQ17" s="31"/>
      <c r="AR17" s="30"/>
    </row>
    <row r="18" spans="1:44" x14ac:dyDescent="0.25">
      <c r="A18" s="22" t="s">
        <v>3</v>
      </c>
      <c r="B18" s="22"/>
      <c r="C18" s="24"/>
      <c r="D18" s="88">
        <v>23.222960601264401</v>
      </c>
      <c r="E18" s="83">
        <v>89.439439082929596</v>
      </c>
      <c r="F18" s="82">
        <v>38.1314913424428</v>
      </c>
      <c r="G18" s="89">
        <v>5.7424535344939303</v>
      </c>
      <c r="H18" s="304">
        <v>26.829457967182499</v>
      </c>
      <c r="I18" s="302"/>
      <c r="J18" s="302"/>
      <c r="K18" s="24"/>
      <c r="L18" s="23"/>
      <c r="M18" s="23"/>
      <c r="N18" s="23"/>
      <c r="O18" s="23"/>
      <c r="P18" s="23"/>
      <c r="Q18" s="23"/>
    </row>
    <row r="19" spans="1:44" x14ac:dyDescent="0.25">
      <c r="A19" s="22" t="s">
        <v>4</v>
      </c>
      <c r="B19" s="22"/>
      <c r="C19" s="24"/>
      <c r="D19" s="88">
        <v>18.5005048951475</v>
      </c>
      <c r="E19" s="83">
        <v>52.661621551784997</v>
      </c>
      <c r="F19" s="82">
        <v>23.131031067265599</v>
      </c>
      <c r="G19" s="89">
        <v>2.47441007784745</v>
      </c>
      <c r="H19" s="304">
        <v>19.671350321505098</v>
      </c>
      <c r="I19" s="302"/>
      <c r="J19" s="302"/>
      <c r="K19" s="24"/>
      <c r="L19" s="23"/>
      <c r="M19" s="23"/>
      <c r="N19" s="23"/>
      <c r="O19" s="23"/>
      <c r="P19" s="23"/>
      <c r="Q19" s="23"/>
    </row>
    <row r="20" spans="1:44" x14ac:dyDescent="0.25">
      <c r="A20" s="22" t="s">
        <v>5</v>
      </c>
      <c r="B20" s="22"/>
      <c r="C20" s="24"/>
      <c r="D20" s="90">
        <v>8.3441907043824592</v>
      </c>
      <c r="E20" s="83">
        <v>69.980104148170696</v>
      </c>
      <c r="F20" s="82">
        <v>35.584559718614997</v>
      </c>
      <c r="G20" s="89">
        <v>0.232364332375844</v>
      </c>
      <c r="H20" s="304">
        <v>10.801963993453301</v>
      </c>
      <c r="I20" s="302"/>
      <c r="J20" s="302"/>
      <c r="K20" s="24"/>
      <c r="L20" s="23"/>
      <c r="M20" s="23"/>
      <c r="N20" s="23"/>
      <c r="O20" s="23"/>
      <c r="P20" s="23"/>
      <c r="Q20" s="23"/>
    </row>
    <row r="21" spans="1:44" x14ac:dyDescent="0.25">
      <c r="A21" s="22" t="s">
        <v>6</v>
      </c>
      <c r="B21" s="22"/>
      <c r="C21" s="24"/>
      <c r="D21" s="91">
        <v>27.179855195461599</v>
      </c>
      <c r="E21" s="83">
        <v>81.603116612492201</v>
      </c>
      <c r="F21" s="84">
        <v>57.800226762670398</v>
      </c>
      <c r="G21" s="89">
        <v>5.6192917626200201</v>
      </c>
      <c r="H21" s="304">
        <v>23.696047710502398</v>
      </c>
      <c r="I21" s="302"/>
      <c r="J21" s="302"/>
      <c r="K21" s="24"/>
      <c r="L21" s="23"/>
      <c r="M21" s="23"/>
      <c r="N21" s="23"/>
      <c r="O21" s="23"/>
      <c r="P21" s="23"/>
      <c r="Q21" s="23"/>
    </row>
    <row r="22" spans="1:44" x14ac:dyDescent="0.25">
      <c r="A22" s="22" t="s">
        <v>7</v>
      </c>
      <c r="B22" s="22"/>
      <c r="C22" s="24"/>
      <c r="D22" s="90">
        <v>5.7026799238389003</v>
      </c>
      <c r="E22" s="83">
        <v>83.622827188794801</v>
      </c>
      <c r="F22" s="85">
        <v>34.5152324207899</v>
      </c>
      <c r="G22" s="89">
        <v>1.3983867968702399</v>
      </c>
      <c r="H22" s="304">
        <v>15.9846760313142</v>
      </c>
      <c r="I22" s="302"/>
      <c r="J22" s="302"/>
      <c r="K22" s="24"/>
      <c r="L22" s="23"/>
      <c r="M22" s="23"/>
      <c r="N22" s="23"/>
      <c r="O22" s="23"/>
      <c r="P22" s="23"/>
      <c r="Q22" s="23"/>
    </row>
    <row r="23" spans="1:44" x14ac:dyDescent="0.25">
      <c r="A23" s="22" t="s">
        <v>8</v>
      </c>
      <c r="B23" s="22"/>
      <c r="C23" s="24"/>
      <c r="D23" s="91">
        <v>17.969354376982601</v>
      </c>
      <c r="E23" s="83">
        <v>54.010564665371803</v>
      </c>
      <c r="F23" s="84">
        <v>59.299029706774</v>
      </c>
      <c r="G23" s="89">
        <v>1.42046325584762</v>
      </c>
      <c r="H23" s="304">
        <v>21.908660060318802</v>
      </c>
      <c r="I23" s="302"/>
      <c r="J23" s="302"/>
      <c r="K23" s="24"/>
      <c r="L23" s="23"/>
      <c r="M23" s="23"/>
      <c r="N23" s="23"/>
      <c r="O23" s="23"/>
      <c r="P23" s="23"/>
      <c r="Q23" s="23"/>
    </row>
    <row r="24" spans="1:44" x14ac:dyDescent="0.25">
      <c r="A24" s="22" t="s">
        <v>9</v>
      </c>
      <c r="B24" s="22"/>
      <c r="C24" s="24"/>
      <c r="D24" s="91">
        <v>28.1768915118951</v>
      </c>
      <c r="E24" s="83">
        <v>81.537731822372393</v>
      </c>
      <c r="F24" s="84">
        <v>57.0429971350828</v>
      </c>
      <c r="G24" s="89">
        <v>3.1383013832664401</v>
      </c>
      <c r="H24" s="304">
        <v>31.866394666945599</v>
      </c>
      <c r="I24" s="302"/>
      <c r="J24" s="302"/>
      <c r="K24" s="24"/>
      <c r="L24" s="23"/>
      <c r="M24" s="23"/>
      <c r="N24" s="23"/>
      <c r="O24" s="23"/>
      <c r="P24" s="23"/>
      <c r="Q24" s="23"/>
    </row>
    <row r="25" spans="1:44" x14ac:dyDescent="0.25">
      <c r="A25" s="22" t="s">
        <v>10</v>
      </c>
      <c r="B25" s="22"/>
      <c r="C25" s="24"/>
      <c r="D25" s="90">
        <v>9.4196096491474997</v>
      </c>
      <c r="E25" s="83">
        <v>79.155328796509906</v>
      </c>
      <c r="F25" s="82">
        <v>27.3423184289062</v>
      </c>
      <c r="G25" s="89">
        <v>0.95844757185978602</v>
      </c>
      <c r="H25" s="304">
        <v>24.586068019093101</v>
      </c>
      <c r="I25" s="302"/>
      <c r="J25" s="302"/>
      <c r="K25" s="24"/>
      <c r="L25" s="23"/>
      <c r="M25" s="23"/>
      <c r="N25" s="23"/>
      <c r="O25" s="23"/>
      <c r="P25" s="23"/>
      <c r="Q25" s="23"/>
    </row>
    <row r="26" spans="1:44" x14ac:dyDescent="0.25">
      <c r="A26" s="22" t="s">
        <v>11</v>
      </c>
      <c r="B26" s="22"/>
      <c r="C26" s="24"/>
      <c r="D26" s="91">
        <v>34.724096944186698</v>
      </c>
      <c r="E26" s="83">
        <v>93.011989310832703</v>
      </c>
      <c r="F26" s="82">
        <v>36.108100113133702</v>
      </c>
      <c r="G26" s="89">
        <v>4.35730053799504</v>
      </c>
      <c r="H26" s="304">
        <v>26.036924633282698</v>
      </c>
      <c r="I26" s="302"/>
      <c r="J26" s="302"/>
      <c r="K26" s="24"/>
      <c r="L26" s="23"/>
      <c r="M26" s="23"/>
      <c r="N26" s="23"/>
      <c r="O26" s="23"/>
      <c r="P26" s="23"/>
      <c r="Q26" s="23"/>
    </row>
    <row r="27" spans="1:44" x14ac:dyDescent="0.25">
      <c r="A27" s="22" t="s">
        <v>12</v>
      </c>
      <c r="B27" s="22"/>
      <c r="C27" s="24"/>
      <c r="D27" s="91">
        <v>26.557115189203401</v>
      </c>
      <c r="E27" s="83">
        <v>92.988037303495304</v>
      </c>
      <c r="F27" s="82">
        <v>36.309917979406698</v>
      </c>
      <c r="G27" s="89">
        <v>0.51252674109075702</v>
      </c>
      <c r="H27" s="304">
        <v>31.850921437403098</v>
      </c>
      <c r="I27" s="302"/>
      <c r="J27" s="302"/>
      <c r="K27" s="24"/>
      <c r="L27" s="23"/>
      <c r="M27" s="23"/>
      <c r="N27" s="23"/>
      <c r="O27" s="23"/>
      <c r="P27" s="23"/>
      <c r="Q27" s="23"/>
    </row>
    <row r="28" spans="1:44" x14ac:dyDescent="0.25">
      <c r="A28" s="22" t="s">
        <v>13</v>
      </c>
      <c r="B28" s="22"/>
      <c r="C28" s="24"/>
      <c r="D28" s="91">
        <v>20.733296069393798</v>
      </c>
      <c r="E28" s="83">
        <v>80.520651914108498</v>
      </c>
      <c r="F28" s="84">
        <v>69.487266796655803</v>
      </c>
      <c r="G28" s="89">
        <v>0.608284486794334</v>
      </c>
      <c r="H28" s="304">
        <v>20.098432169422601</v>
      </c>
      <c r="I28" s="302"/>
      <c r="J28" s="302"/>
      <c r="K28" s="24"/>
      <c r="L28" s="23"/>
      <c r="M28" s="23"/>
      <c r="N28" s="23"/>
      <c r="O28" s="23"/>
      <c r="P28" s="23"/>
      <c r="Q28" s="23"/>
    </row>
    <row r="29" spans="1:44" x14ac:dyDescent="0.25">
      <c r="A29" s="22" t="s">
        <v>14</v>
      </c>
      <c r="B29" s="22"/>
      <c r="C29" s="24"/>
      <c r="D29" s="91">
        <v>24.655076700964798</v>
      </c>
      <c r="E29" s="83">
        <v>90.796223769941804</v>
      </c>
      <c r="F29" s="84">
        <v>68.493659159897703</v>
      </c>
      <c r="G29" s="89">
        <v>3.9160134699267601</v>
      </c>
      <c r="H29" s="304">
        <v>18.629591224144502</v>
      </c>
      <c r="I29" s="302"/>
      <c r="J29" s="302"/>
      <c r="K29" s="24"/>
      <c r="L29" s="23"/>
      <c r="M29" s="23"/>
      <c r="N29" s="23"/>
      <c r="O29" s="23"/>
      <c r="P29" s="23"/>
      <c r="Q29" s="23"/>
    </row>
    <row r="30" spans="1:44" x14ac:dyDescent="0.25">
      <c r="A30" s="22" t="s">
        <v>15</v>
      </c>
      <c r="B30" s="22"/>
      <c r="C30" s="24"/>
      <c r="D30" s="91">
        <v>32.276686553126801</v>
      </c>
      <c r="E30" s="83">
        <v>87.445749346399595</v>
      </c>
      <c r="F30" s="82">
        <v>47.8558577350463</v>
      </c>
      <c r="G30" s="89">
        <v>1.9415869969476101</v>
      </c>
      <c r="H30" s="304">
        <v>31.161563959083299</v>
      </c>
      <c r="I30" s="302"/>
      <c r="J30" s="302"/>
      <c r="K30" s="24"/>
      <c r="L30" s="23"/>
      <c r="M30" s="23"/>
      <c r="N30" s="23"/>
      <c r="O30" s="23"/>
      <c r="P30" s="23"/>
      <c r="Q30" s="23"/>
    </row>
    <row r="31" spans="1:44" x14ac:dyDescent="0.25">
      <c r="A31" s="22" t="s">
        <v>16</v>
      </c>
      <c r="B31" s="22"/>
      <c r="C31" s="24"/>
      <c r="D31" s="91">
        <v>23.569798437467099</v>
      </c>
      <c r="E31" s="83">
        <v>72.031207365365205</v>
      </c>
      <c r="F31" s="82">
        <v>29.134259291715701</v>
      </c>
      <c r="G31" s="89">
        <v>7.6190048841504403</v>
      </c>
      <c r="H31" s="304">
        <v>17.419827537620499</v>
      </c>
      <c r="I31" s="302"/>
      <c r="J31" s="302"/>
      <c r="K31" s="24"/>
      <c r="L31" s="23"/>
      <c r="M31" s="23"/>
      <c r="N31" s="23"/>
      <c r="O31" s="23"/>
      <c r="P31" s="23"/>
      <c r="Q31" s="23"/>
    </row>
    <row r="32" spans="1:44" x14ac:dyDescent="0.25">
      <c r="A32" s="22" t="s">
        <v>17</v>
      </c>
      <c r="B32" s="22"/>
      <c r="C32" s="24"/>
      <c r="D32" s="91">
        <v>46.991316639181399</v>
      </c>
      <c r="E32" s="83">
        <v>93.286459439531896</v>
      </c>
      <c r="F32" s="82">
        <v>39.0774267493194</v>
      </c>
      <c r="G32" s="89">
        <v>1.5491725615029901</v>
      </c>
      <c r="H32" s="305">
        <v>38.698856508190602</v>
      </c>
      <c r="I32" s="302"/>
      <c r="J32" s="302"/>
      <c r="K32" s="24"/>
      <c r="L32" s="23"/>
      <c r="M32" s="23"/>
      <c r="N32" s="23"/>
      <c r="O32" s="23"/>
      <c r="P32" s="23"/>
      <c r="Q32" s="23"/>
    </row>
    <row r="33" spans="1:17" x14ac:dyDescent="0.25">
      <c r="A33" s="22" t="s">
        <v>18</v>
      </c>
      <c r="B33" s="22"/>
      <c r="C33" s="24"/>
      <c r="D33" s="91">
        <v>18.927222897407901</v>
      </c>
      <c r="E33" s="83">
        <v>83.245798933949999</v>
      </c>
      <c r="F33" s="82">
        <v>48.916834124539797</v>
      </c>
      <c r="G33" s="89">
        <v>2.5672773138746598</v>
      </c>
      <c r="H33" s="304">
        <v>21.680663758743702</v>
      </c>
      <c r="I33" s="302"/>
      <c r="J33" s="302"/>
      <c r="K33" s="24"/>
      <c r="L33" s="23"/>
      <c r="M33" s="23"/>
      <c r="N33" s="23"/>
      <c r="O33" s="23"/>
      <c r="P33" s="23"/>
      <c r="Q33" s="23"/>
    </row>
    <row r="34" spans="1:17" x14ac:dyDescent="0.25">
      <c r="A34" s="22" t="s">
        <v>19</v>
      </c>
      <c r="B34" s="22"/>
      <c r="C34" s="24"/>
      <c r="D34" s="91">
        <v>20.034289272741599</v>
      </c>
      <c r="E34" s="83">
        <v>63.766276869405097</v>
      </c>
      <c r="F34" s="82">
        <v>37.480270829791003</v>
      </c>
      <c r="G34" s="89">
        <v>0.65358783074877003</v>
      </c>
      <c r="H34" s="304">
        <v>20.576777405042701</v>
      </c>
      <c r="I34" s="302"/>
      <c r="J34" s="302"/>
      <c r="K34" s="24"/>
      <c r="L34" s="23"/>
      <c r="M34" s="23"/>
      <c r="N34" s="23"/>
      <c r="O34" s="23"/>
      <c r="P34" s="23"/>
      <c r="Q34" s="23"/>
    </row>
    <row r="35" spans="1:17" x14ac:dyDescent="0.25">
      <c r="A35" s="22" t="s">
        <v>20</v>
      </c>
      <c r="B35" s="22"/>
      <c r="C35" s="24"/>
      <c r="D35" s="91">
        <v>34.265926933811599</v>
      </c>
      <c r="E35" s="83">
        <v>69.046826529512302</v>
      </c>
      <c r="F35" s="84">
        <v>56.601780002443498</v>
      </c>
      <c r="G35" s="89">
        <v>2.5064557586193801</v>
      </c>
      <c r="H35" s="304">
        <v>27.335881294964</v>
      </c>
      <c r="I35" s="302"/>
      <c r="J35" s="302"/>
      <c r="K35" s="24"/>
      <c r="L35" s="23"/>
      <c r="M35" s="23"/>
      <c r="N35" s="23"/>
      <c r="O35" s="23"/>
      <c r="P35" s="23"/>
      <c r="Q35" s="23"/>
    </row>
    <row r="36" spans="1:17" x14ac:dyDescent="0.25">
      <c r="A36" s="22" t="s">
        <v>21</v>
      </c>
      <c r="B36" s="22"/>
      <c r="C36" s="24"/>
      <c r="D36" s="91">
        <v>13.478581832324901</v>
      </c>
      <c r="E36" s="83">
        <v>87.216286867242303</v>
      </c>
      <c r="F36" s="82">
        <v>42.770682846206398</v>
      </c>
      <c r="G36" s="89">
        <v>0.79942020093232602</v>
      </c>
      <c r="H36" s="304">
        <v>17.120242341329899</v>
      </c>
      <c r="I36" s="302"/>
      <c r="J36" s="302"/>
      <c r="K36" s="24"/>
      <c r="L36" s="23"/>
      <c r="M36" s="23"/>
      <c r="N36" s="23"/>
      <c r="O36" s="23"/>
      <c r="P36" s="23"/>
      <c r="Q36" s="23"/>
    </row>
    <row r="37" spans="1:17" x14ac:dyDescent="0.25">
      <c r="A37" s="22" t="s">
        <v>22</v>
      </c>
      <c r="B37" s="22"/>
      <c r="C37" s="24"/>
      <c r="D37" s="91">
        <v>35.029647675196401</v>
      </c>
      <c r="E37" s="83">
        <v>84.954842986807506</v>
      </c>
      <c r="F37" s="84">
        <v>59.875928251062803</v>
      </c>
      <c r="G37" s="89">
        <v>3.2014643317409099</v>
      </c>
      <c r="H37" s="304">
        <v>32.721911109994998</v>
      </c>
      <c r="I37" s="302"/>
      <c r="J37" s="302"/>
      <c r="K37" s="24"/>
      <c r="L37" s="23"/>
      <c r="M37" s="23"/>
      <c r="N37" s="23"/>
      <c r="O37" s="23"/>
      <c r="P37" s="23"/>
      <c r="Q37" s="23"/>
    </row>
    <row r="38" spans="1:17" x14ac:dyDescent="0.25">
      <c r="A38" s="22" t="s">
        <v>23</v>
      </c>
      <c r="B38" s="22"/>
      <c r="C38" s="24"/>
      <c r="D38" s="91">
        <v>33.220108738330097</v>
      </c>
      <c r="E38" s="83">
        <v>94.159457028053396</v>
      </c>
      <c r="F38" s="82">
        <v>44.979525403251799</v>
      </c>
      <c r="G38" s="89">
        <v>4.1810616388991697</v>
      </c>
      <c r="H38" s="304">
        <v>31.383226188462199</v>
      </c>
      <c r="I38" s="302"/>
      <c r="J38" s="302"/>
      <c r="K38" s="24"/>
      <c r="L38" s="23"/>
      <c r="M38" s="23"/>
      <c r="N38" s="23"/>
      <c r="O38" s="23"/>
      <c r="P38" s="23"/>
      <c r="Q38" s="23"/>
    </row>
    <row r="39" spans="1:17" x14ac:dyDescent="0.25">
      <c r="A39" s="22" t="s">
        <v>24</v>
      </c>
      <c r="B39" s="22"/>
      <c r="C39" s="24"/>
      <c r="D39" s="91">
        <v>30.419600835754199</v>
      </c>
      <c r="E39" s="83">
        <v>88.865736882017899</v>
      </c>
      <c r="F39" s="82">
        <v>32.523398728738997</v>
      </c>
      <c r="G39" s="89">
        <v>0.73944565379444804</v>
      </c>
      <c r="H39" s="304">
        <v>27.1767391717927</v>
      </c>
      <c r="I39" s="302"/>
      <c r="J39" s="302"/>
      <c r="K39" s="24"/>
      <c r="L39" s="23"/>
      <c r="M39" s="23"/>
      <c r="N39" s="23"/>
      <c r="O39" s="23"/>
      <c r="P39" s="23"/>
      <c r="Q39" s="23"/>
    </row>
    <row r="40" spans="1:17" x14ac:dyDescent="0.25">
      <c r="A40" s="22" t="s">
        <v>25</v>
      </c>
      <c r="B40" s="22"/>
      <c r="C40" s="24"/>
      <c r="D40" s="91">
        <v>17.559351950366601</v>
      </c>
      <c r="E40" s="83">
        <v>98.009479218862296</v>
      </c>
      <c r="F40" s="84">
        <v>69.367121088881504</v>
      </c>
      <c r="G40" s="89">
        <v>1.42437053270808</v>
      </c>
      <c r="H40" s="304">
        <v>30.2262528047868</v>
      </c>
      <c r="I40" s="302"/>
      <c r="J40" s="302"/>
      <c r="K40" s="24"/>
      <c r="L40" s="23"/>
      <c r="M40" s="23"/>
      <c r="N40" s="23"/>
      <c r="O40" s="23"/>
      <c r="P40" s="23"/>
      <c r="Q40" s="23"/>
    </row>
    <row r="41" spans="1:17" x14ac:dyDescent="0.25">
      <c r="A41" s="22" t="s">
        <v>26</v>
      </c>
      <c r="B41" s="22"/>
      <c r="C41" s="24"/>
      <c r="D41" s="91">
        <v>28.620541634333001</v>
      </c>
      <c r="E41" s="83">
        <v>93.848419024802993</v>
      </c>
      <c r="F41" s="82">
        <v>36.4343852221539</v>
      </c>
      <c r="G41" s="89">
        <v>2.2052573413608401</v>
      </c>
      <c r="H41" s="304">
        <v>24.660359164812899</v>
      </c>
      <c r="I41" s="302"/>
      <c r="J41" s="302"/>
      <c r="K41" s="24"/>
      <c r="L41" s="23"/>
      <c r="M41" s="23"/>
      <c r="N41" s="23"/>
      <c r="O41" s="23"/>
      <c r="P41" s="23"/>
      <c r="Q41" s="23"/>
    </row>
    <row r="42" spans="1:17" x14ac:dyDescent="0.25">
      <c r="A42" s="22" t="s">
        <v>27</v>
      </c>
      <c r="B42" s="22"/>
      <c r="C42" s="24"/>
      <c r="D42" s="91">
        <v>10.4922665464389</v>
      </c>
      <c r="E42" s="83">
        <v>50.988188229663898</v>
      </c>
      <c r="F42" s="82">
        <v>31.4200014160017</v>
      </c>
      <c r="G42" s="89">
        <v>0.30946461456100899</v>
      </c>
      <c r="H42" s="304">
        <v>13.4297992484793</v>
      </c>
      <c r="I42" s="302"/>
      <c r="J42" s="302"/>
      <c r="K42" s="24"/>
      <c r="L42" s="23"/>
      <c r="M42" s="23"/>
      <c r="N42" s="23"/>
      <c r="O42" s="23"/>
      <c r="P42" s="23"/>
      <c r="Q42" s="23"/>
    </row>
    <row r="43" spans="1:17" x14ac:dyDescent="0.25">
      <c r="A43" s="22" t="s">
        <v>28</v>
      </c>
      <c r="B43" s="22"/>
      <c r="C43" s="24"/>
      <c r="D43" s="90">
        <v>5.8742678269139201</v>
      </c>
      <c r="E43" s="83">
        <v>55.315541196411303</v>
      </c>
      <c r="F43" s="82">
        <v>10.6529514585039</v>
      </c>
      <c r="G43" s="89">
        <v>0.60019092235643901</v>
      </c>
      <c r="H43" s="304">
        <v>11.242576518958399</v>
      </c>
      <c r="I43" s="302"/>
      <c r="J43" s="302"/>
      <c r="K43" s="24"/>
      <c r="L43" s="23"/>
      <c r="M43" s="23"/>
      <c r="N43" s="23"/>
      <c r="O43" s="23"/>
      <c r="P43" s="23"/>
      <c r="Q43" s="23"/>
    </row>
    <row r="44" spans="1:17" x14ac:dyDescent="0.25">
      <c r="A44" s="22" t="s">
        <v>29</v>
      </c>
      <c r="B44" s="22"/>
      <c r="C44" s="24"/>
      <c r="D44" s="91">
        <v>28.443442421965699</v>
      </c>
      <c r="E44" s="83">
        <v>83.937098058793296</v>
      </c>
      <c r="F44" s="84">
        <v>66.602978035831995</v>
      </c>
      <c r="G44" s="89">
        <v>2.4726706361309199</v>
      </c>
      <c r="H44" s="304">
        <v>31.282778724899501</v>
      </c>
      <c r="I44" s="302"/>
      <c r="J44" s="302"/>
      <c r="K44" s="24"/>
      <c r="L44" s="23"/>
      <c r="M44" s="23"/>
      <c r="N44" s="23"/>
      <c r="O44" s="23"/>
      <c r="P44" s="23"/>
      <c r="Q44" s="23"/>
    </row>
    <row r="45" spans="1:17" x14ac:dyDescent="0.25">
      <c r="A45" s="22" t="s">
        <v>30</v>
      </c>
      <c r="B45" s="22"/>
      <c r="C45" s="24"/>
      <c r="D45" s="91">
        <v>17.3769399562313</v>
      </c>
      <c r="E45" s="83">
        <v>81.126267223998894</v>
      </c>
      <c r="F45" s="82">
        <v>41.657164800410001</v>
      </c>
      <c r="G45" s="89">
        <v>0.97968559168368796</v>
      </c>
      <c r="H45" s="304">
        <v>22.281841287771801</v>
      </c>
      <c r="I45" s="302"/>
      <c r="J45" s="302"/>
      <c r="K45" s="24"/>
      <c r="L45" s="23"/>
      <c r="M45" s="23"/>
      <c r="N45" s="23"/>
      <c r="O45" s="23"/>
      <c r="P45" s="23"/>
      <c r="Q45" s="23"/>
    </row>
    <row r="46" spans="1:17" x14ac:dyDescent="0.25">
      <c r="A46" s="22" t="s">
        <v>31</v>
      </c>
      <c r="B46" s="22"/>
      <c r="C46" s="24"/>
      <c r="D46" s="91">
        <v>44.679901333633801</v>
      </c>
      <c r="E46" s="83">
        <v>94.264538757699796</v>
      </c>
      <c r="F46" s="82">
        <v>46.7334783174202</v>
      </c>
      <c r="G46" s="89">
        <v>3.1337560619728499</v>
      </c>
      <c r="H46" s="304">
        <v>34.619159571796999</v>
      </c>
      <c r="I46" s="302"/>
      <c r="J46" s="302"/>
      <c r="K46" s="24"/>
      <c r="L46" s="23"/>
      <c r="M46" s="23"/>
      <c r="N46" s="23"/>
      <c r="O46" s="23"/>
      <c r="P46" s="23"/>
      <c r="Q46" s="23"/>
    </row>
    <row r="47" spans="1:17" x14ac:dyDescent="0.25">
      <c r="A47" s="22" t="s">
        <v>32</v>
      </c>
      <c r="B47" s="22"/>
      <c r="C47" s="24"/>
      <c r="D47" s="91">
        <v>22.577295195519302</v>
      </c>
      <c r="E47" s="83">
        <v>85.458096083034306</v>
      </c>
      <c r="F47" s="82">
        <v>49.539451587142402</v>
      </c>
      <c r="G47" s="89">
        <v>2.6019606909532</v>
      </c>
      <c r="H47" s="304">
        <v>28.4985794601949</v>
      </c>
      <c r="I47" s="302"/>
      <c r="J47" s="302"/>
      <c r="K47" s="24"/>
      <c r="L47" s="23"/>
      <c r="M47" s="23"/>
      <c r="N47" s="23"/>
      <c r="O47" s="23"/>
      <c r="P47" s="23"/>
      <c r="Q47" s="23"/>
    </row>
    <row r="48" spans="1:17" x14ac:dyDescent="0.25">
      <c r="A48" s="22" t="s">
        <v>33</v>
      </c>
      <c r="B48" s="22"/>
      <c r="C48" s="24"/>
      <c r="D48" s="91">
        <v>21.6934603686231</v>
      </c>
      <c r="E48" s="83">
        <v>79.751078874800399</v>
      </c>
      <c r="F48" s="84">
        <v>60.973422030566098</v>
      </c>
      <c r="G48" s="89">
        <v>3.2488500751391398</v>
      </c>
      <c r="H48" s="304">
        <v>14.56380222049</v>
      </c>
      <c r="I48" s="302"/>
      <c r="J48" s="302"/>
      <c r="K48" s="24"/>
      <c r="L48" s="23"/>
      <c r="M48" s="23"/>
      <c r="N48" s="23"/>
      <c r="O48" s="23"/>
      <c r="P48" s="23"/>
      <c r="Q48" s="23"/>
    </row>
    <row r="49" spans="1:17" ht="15.75" thickBot="1" x14ac:dyDescent="0.3">
      <c r="A49" s="25" t="s">
        <v>34</v>
      </c>
      <c r="B49" s="25"/>
      <c r="C49" s="27"/>
      <c r="D49" s="92">
        <v>19.189279156028199</v>
      </c>
      <c r="E49" s="93">
        <v>91.141280543336094</v>
      </c>
      <c r="F49" s="94">
        <v>23.003773415466299</v>
      </c>
      <c r="G49" s="95">
        <v>1.05781793395086</v>
      </c>
      <c r="H49" s="306">
        <v>25.3293142826791</v>
      </c>
      <c r="I49" s="26"/>
      <c r="J49" s="26"/>
      <c r="K49" s="27"/>
      <c r="L49" s="23"/>
      <c r="M49" s="23"/>
      <c r="N49" s="23"/>
      <c r="O49" s="23"/>
      <c r="P49" s="23"/>
      <c r="Q49" s="23"/>
    </row>
    <row r="50" spans="1:17" x14ac:dyDescent="0.25">
      <c r="B50" s="23"/>
      <c r="C50" s="23"/>
      <c r="I50" s="23"/>
      <c r="J50" s="23"/>
      <c r="K50" s="23"/>
      <c r="L50" s="23"/>
      <c r="M50" s="23"/>
      <c r="N50" s="23"/>
      <c r="O50" s="23"/>
      <c r="P50" s="23"/>
      <c r="Q50" s="23"/>
    </row>
    <row r="51" spans="1:17" x14ac:dyDescent="0.25">
      <c r="B51" s="23"/>
      <c r="C51" s="23"/>
      <c r="I51" s="23"/>
      <c r="J51" s="23"/>
      <c r="K51" s="23"/>
      <c r="L51" s="23"/>
      <c r="M51" s="23"/>
      <c r="N51" s="23"/>
      <c r="O51" s="23"/>
      <c r="P51" s="23"/>
      <c r="Q51" s="23"/>
    </row>
    <row r="52" spans="1:17" x14ac:dyDescent="0.25">
      <c r="B52" s="23"/>
      <c r="C52" s="23"/>
      <c r="I52" s="23"/>
      <c r="J52" s="23"/>
      <c r="K52" s="23"/>
      <c r="L52" s="23"/>
      <c r="M52" s="23"/>
      <c r="N52" s="23"/>
      <c r="O52" s="23"/>
      <c r="P52" s="23"/>
      <c r="Q52" s="23"/>
    </row>
  </sheetData>
  <mergeCells count="3">
    <mergeCell ref="H15:K15"/>
    <mergeCell ref="D15:G15"/>
    <mergeCell ref="B15:C1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2BC41-8F05-4A89-8D2A-9B7DBF01C96E}">
  <dimension ref="A1:AQ45"/>
  <sheetViews>
    <sheetView topLeftCell="A4" workbookViewId="0">
      <selection activeCell="A12" sqref="A12:AQ45"/>
    </sheetView>
  </sheetViews>
  <sheetFormatPr baseColWidth="10" defaultRowHeight="15" x14ac:dyDescent="0.25"/>
  <cols>
    <col min="1" max="1" width="20.5703125" customWidth="1"/>
    <col min="2" max="5" width="6.140625" bestFit="1" customWidth="1"/>
    <col min="6" max="12" width="5.5703125" bestFit="1" customWidth="1"/>
    <col min="13" max="13" width="6.140625" bestFit="1" customWidth="1"/>
    <col min="14" max="22" width="5.5703125" bestFit="1" customWidth="1"/>
    <col min="23" max="23" width="6.140625" bestFit="1" customWidth="1"/>
    <col min="24" max="25" width="5.5703125" bestFit="1" customWidth="1"/>
    <col min="26" max="43" width="6.140625" bestFit="1" customWidth="1"/>
  </cols>
  <sheetData>
    <row r="1" spans="1:43" x14ac:dyDescent="0.25">
      <c r="A1" s="18" t="s">
        <v>60</v>
      </c>
    </row>
    <row r="5" spans="1:43" ht="20.45" customHeight="1" x14ac:dyDescent="0.25">
      <c r="A5" s="32" t="s">
        <v>45</v>
      </c>
      <c r="B5" s="32"/>
    </row>
    <row r="6" spans="1:43" ht="17.100000000000001" customHeight="1" x14ac:dyDescent="0.25">
      <c r="A6" t="s">
        <v>61</v>
      </c>
    </row>
    <row r="7" spans="1:43" x14ac:dyDescent="0.25">
      <c r="A7" s="105" t="s">
        <v>111</v>
      </c>
    </row>
    <row r="8" spans="1:43" x14ac:dyDescent="0.25">
      <c r="A8" s="106" t="s">
        <v>112</v>
      </c>
    </row>
    <row r="9" spans="1:43" x14ac:dyDescent="0.25">
      <c r="A9" s="107" t="s">
        <v>113</v>
      </c>
    </row>
    <row r="11" spans="1:43" ht="15.75" thickBot="1" x14ac:dyDescent="0.3"/>
    <row r="12" spans="1:43" x14ac:dyDescent="0.25">
      <c r="A12" s="308" t="s">
        <v>114</v>
      </c>
      <c r="B12" s="309">
        <v>1980</v>
      </c>
      <c r="C12" s="330">
        <v>1981</v>
      </c>
      <c r="D12" s="309">
        <v>1982</v>
      </c>
      <c r="E12" s="330">
        <v>1983</v>
      </c>
      <c r="F12" s="309">
        <v>1984</v>
      </c>
      <c r="G12" s="330">
        <v>1985</v>
      </c>
      <c r="H12" s="309">
        <v>1986</v>
      </c>
      <c r="I12" s="330">
        <v>1987</v>
      </c>
      <c r="J12" s="309">
        <v>1988</v>
      </c>
      <c r="K12" s="330">
        <v>1989</v>
      </c>
      <c r="L12" s="309">
        <v>1990</v>
      </c>
      <c r="M12" s="330">
        <v>1991</v>
      </c>
      <c r="N12" s="309">
        <v>1992</v>
      </c>
      <c r="O12" s="330">
        <v>1993</v>
      </c>
      <c r="P12" s="309">
        <v>1994</v>
      </c>
      <c r="Q12" s="330">
        <v>1995</v>
      </c>
      <c r="R12" s="309">
        <v>1996</v>
      </c>
      <c r="S12" s="330">
        <v>1997</v>
      </c>
      <c r="T12" s="309">
        <v>1998</v>
      </c>
      <c r="U12" s="330">
        <v>1999</v>
      </c>
      <c r="V12" s="309">
        <v>2000</v>
      </c>
      <c r="W12" s="330">
        <v>2001</v>
      </c>
      <c r="X12" s="309">
        <v>2002</v>
      </c>
      <c r="Y12" s="330">
        <v>2003</v>
      </c>
      <c r="Z12" s="309">
        <v>2004</v>
      </c>
      <c r="AA12" s="330">
        <v>2005</v>
      </c>
      <c r="AB12" s="309">
        <v>2006</v>
      </c>
      <c r="AC12" s="330">
        <v>2007</v>
      </c>
      <c r="AD12" s="309">
        <v>2008</v>
      </c>
      <c r="AE12" s="330">
        <v>2009</v>
      </c>
      <c r="AF12" s="309">
        <v>2010</v>
      </c>
      <c r="AG12" s="330">
        <v>2011</v>
      </c>
      <c r="AH12" s="309">
        <v>2012</v>
      </c>
      <c r="AI12" s="330">
        <v>2013</v>
      </c>
      <c r="AJ12" s="309">
        <v>2014</v>
      </c>
      <c r="AK12" s="330">
        <v>2015</v>
      </c>
      <c r="AL12" s="309">
        <v>2016</v>
      </c>
      <c r="AM12" s="330">
        <v>2017</v>
      </c>
      <c r="AN12" s="309">
        <v>2018</v>
      </c>
      <c r="AO12" s="330">
        <v>2019</v>
      </c>
      <c r="AP12" s="309">
        <v>2020</v>
      </c>
      <c r="AQ12" s="331">
        <v>2021</v>
      </c>
    </row>
    <row r="13" spans="1:43" x14ac:dyDescent="0.25">
      <c r="A13" s="310" t="s">
        <v>2</v>
      </c>
      <c r="B13" s="307">
        <v>0.28248673012173092</v>
      </c>
      <c r="C13" s="307">
        <v>0.26801184093415698</v>
      </c>
      <c r="D13" s="307">
        <v>0.28266466645249144</v>
      </c>
      <c r="E13" s="307">
        <v>0.26120861434035292</v>
      </c>
      <c r="F13" s="307">
        <v>0.27258209974491854</v>
      </c>
      <c r="G13" s="307">
        <v>0.27250780807204039</v>
      </c>
      <c r="H13" s="307">
        <v>0.27455565386580594</v>
      </c>
      <c r="I13" s="307">
        <v>0.27028118024644726</v>
      </c>
      <c r="J13" s="307">
        <v>0.25337356159372731</v>
      </c>
      <c r="K13" s="307">
        <v>0.28741276021298073</v>
      </c>
      <c r="L13" s="307">
        <v>0.26312091145729655</v>
      </c>
      <c r="M13" s="307">
        <v>0.28279414085506871</v>
      </c>
      <c r="N13" s="307">
        <v>0.27964695221694397</v>
      </c>
      <c r="O13" s="307">
        <v>0.27060638555106353</v>
      </c>
      <c r="P13" s="307">
        <v>0.26936990511914338</v>
      </c>
      <c r="Q13" s="307">
        <v>0.24700474659120822</v>
      </c>
      <c r="R13" s="307">
        <v>0.23724187237037042</v>
      </c>
      <c r="S13" s="307">
        <v>0.24235418050748581</v>
      </c>
      <c r="T13" s="307">
        <v>0.23439368908601399</v>
      </c>
      <c r="U13" s="307">
        <v>0.22303914742873338</v>
      </c>
      <c r="V13" s="307">
        <v>0.22048058671954349</v>
      </c>
      <c r="W13" s="307">
        <v>0.22453286724628602</v>
      </c>
      <c r="X13" s="307">
        <v>0.22861109556025694</v>
      </c>
      <c r="Y13" s="307">
        <v>0.23129230563984302</v>
      </c>
      <c r="Z13" s="307">
        <v>0.23227798199999999</v>
      </c>
      <c r="AA13" s="307">
        <v>0.24895241347995553</v>
      </c>
      <c r="AB13" s="307">
        <v>0.25041402203228547</v>
      </c>
      <c r="AC13" s="307">
        <v>0.25075794717038874</v>
      </c>
      <c r="AD13" s="307">
        <v>0.25625584751511865</v>
      </c>
      <c r="AE13" s="307">
        <v>0.25768734603276588</v>
      </c>
      <c r="AF13" s="307">
        <v>0.25858204633763837</v>
      </c>
      <c r="AG13" s="307">
        <v>0.28124984354348276</v>
      </c>
      <c r="AH13" s="307">
        <v>0.26122458962274941</v>
      </c>
      <c r="AI13" s="307">
        <v>0.26201522300502839</v>
      </c>
      <c r="AJ13" s="307">
        <v>0.26432182195519399</v>
      </c>
      <c r="AK13" s="307">
        <v>0.26959161863592634</v>
      </c>
      <c r="AL13" s="307">
        <v>0.27565591981624665</v>
      </c>
      <c r="AM13" s="307">
        <v>0.28141431817196755</v>
      </c>
      <c r="AN13" s="307">
        <v>0.29167744433434545</v>
      </c>
      <c r="AO13" s="307">
        <v>0.2921263102533076</v>
      </c>
      <c r="AP13" s="307">
        <v>0.30565760765028216</v>
      </c>
      <c r="AQ13" s="311">
        <v>0.3013502338668127</v>
      </c>
    </row>
    <row r="14" spans="1:43" x14ac:dyDescent="0.25">
      <c r="A14" s="22" t="s">
        <v>3</v>
      </c>
      <c r="B14" s="312">
        <v>0.38564031837679263</v>
      </c>
      <c r="C14" s="312">
        <v>0.31615088563068955</v>
      </c>
      <c r="D14" s="312">
        <v>0.28955530203573865</v>
      </c>
      <c r="E14" s="312">
        <v>0.27826286348742768</v>
      </c>
      <c r="F14" s="312">
        <v>0.29285272178512861</v>
      </c>
      <c r="G14" s="312">
        <v>0.31552500830164093</v>
      </c>
      <c r="H14" s="312">
        <v>0.32066150537101201</v>
      </c>
      <c r="I14" s="312">
        <v>0.32067953535204696</v>
      </c>
      <c r="J14" s="312">
        <v>0.32839555178656271</v>
      </c>
      <c r="K14" s="312">
        <v>0.38186055722272155</v>
      </c>
      <c r="L14" s="312">
        <v>0.30382412503571915</v>
      </c>
      <c r="M14" s="312">
        <v>0.44599254388491577</v>
      </c>
      <c r="N14" s="312">
        <v>0.44507441005573345</v>
      </c>
      <c r="O14" s="312">
        <v>0.3600324478328541</v>
      </c>
      <c r="P14" s="312">
        <v>0.34279192362503624</v>
      </c>
      <c r="Q14" s="312">
        <v>0.3249776517369995</v>
      </c>
      <c r="R14" s="312">
        <v>0.34573238674349749</v>
      </c>
      <c r="S14" s="312">
        <v>0.37337420794746157</v>
      </c>
      <c r="T14" s="312">
        <v>0.35082156240991641</v>
      </c>
      <c r="U14" s="312">
        <v>0.29121783505875326</v>
      </c>
      <c r="V14" s="312">
        <v>0.28825652273712665</v>
      </c>
      <c r="W14" s="312">
        <v>0.32289002557544755</v>
      </c>
      <c r="X14" s="312">
        <v>0.29985775248933144</v>
      </c>
      <c r="Y14" s="312">
        <v>0.31309191838432687</v>
      </c>
      <c r="Z14" s="312">
        <v>0.31303172299999998</v>
      </c>
      <c r="AA14" s="312">
        <v>0.3237393790333048</v>
      </c>
      <c r="AB14" s="312">
        <v>0.30830892554339451</v>
      </c>
      <c r="AC14" s="312">
        <v>0.30554705627374484</v>
      </c>
      <c r="AD14" s="312">
        <v>0.30237850808296951</v>
      </c>
      <c r="AE14" s="312">
        <v>0.34392773042125124</v>
      </c>
      <c r="AF14" s="312">
        <v>0.32409083215062306</v>
      </c>
      <c r="AG14" s="312">
        <v>0.41249226459955052</v>
      </c>
      <c r="AH14" s="312">
        <v>0.33950400800000002</v>
      </c>
      <c r="AI14" s="312">
        <v>0.3382592787410223</v>
      </c>
      <c r="AJ14" s="312">
        <v>0.35081059588737928</v>
      </c>
      <c r="AK14" s="312">
        <v>0.3478943132954086</v>
      </c>
      <c r="AL14" s="312">
        <v>0.3537675891133012</v>
      </c>
      <c r="AM14" s="312">
        <v>0.36827406972648713</v>
      </c>
      <c r="AN14" s="312">
        <v>0.35705002195018232</v>
      </c>
      <c r="AO14" s="312">
        <v>0.42285356361988363</v>
      </c>
      <c r="AP14" s="312">
        <v>0.3534823870367193</v>
      </c>
      <c r="AQ14" s="313">
        <v>0.36284808299999999</v>
      </c>
    </row>
    <row r="15" spans="1:43" x14ac:dyDescent="0.25">
      <c r="A15" s="22" t="s">
        <v>4</v>
      </c>
      <c r="B15" s="312">
        <v>0.79018837250654095</v>
      </c>
      <c r="C15" s="312">
        <v>0.76252066049392619</v>
      </c>
      <c r="D15" s="312">
        <v>0.72024599012954971</v>
      </c>
      <c r="E15" s="312">
        <v>0.8579280096911529</v>
      </c>
      <c r="F15" s="312">
        <v>0.95359630626917979</v>
      </c>
      <c r="G15" s="312">
        <v>0.84477996416960688</v>
      </c>
      <c r="H15" s="312">
        <v>0.89639699135222317</v>
      </c>
      <c r="I15" s="312">
        <v>0.92660070153395113</v>
      </c>
      <c r="J15" s="312">
        <v>0.88911396864541126</v>
      </c>
      <c r="K15" s="312">
        <v>0.88184623296477238</v>
      </c>
      <c r="L15" s="312">
        <v>0.90953059926553559</v>
      </c>
      <c r="M15" s="312">
        <v>0.91314221267126938</v>
      </c>
      <c r="N15" s="312">
        <v>0.87612953920413084</v>
      </c>
      <c r="O15" s="312">
        <v>0.89907622412922761</v>
      </c>
      <c r="P15" s="312">
        <v>0.83994016112577596</v>
      </c>
      <c r="Q15" s="312">
        <v>0.76287776976530741</v>
      </c>
      <c r="R15" s="312">
        <v>0.79450019495577584</v>
      </c>
      <c r="S15" s="312">
        <v>0.82894045357157298</v>
      </c>
      <c r="T15" s="312">
        <v>0.76122097286272061</v>
      </c>
      <c r="U15" s="312">
        <v>0.84301401581906987</v>
      </c>
      <c r="V15" s="312">
        <v>0.88045048864813324</v>
      </c>
      <c r="W15" s="312">
        <v>0.831651606178897</v>
      </c>
      <c r="X15" s="312">
        <v>0.87201095174202137</v>
      </c>
      <c r="Y15" s="312">
        <v>0.79561155655649496</v>
      </c>
      <c r="Z15" s="312">
        <v>0.80907857400000005</v>
      </c>
      <c r="AA15" s="312">
        <v>0.79308249650084006</v>
      </c>
      <c r="AB15" s="312">
        <v>0.85724207841169875</v>
      </c>
      <c r="AC15" s="312">
        <v>0.85388209977771645</v>
      </c>
      <c r="AD15" s="312">
        <v>0.81857370102148008</v>
      </c>
      <c r="AE15" s="312">
        <v>0.81814767581709935</v>
      </c>
      <c r="AF15" s="312">
        <v>0.80459461074010552</v>
      </c>
      <c r="AG15" s="312">
        <v>0.81772101881682469</v>
      </c>
      <c r="AH15" s="312">
        <v>0.824285834</v>
      </c>
      <c r="AI15" s="312">
        <v>0.8387057332274479</v>
      </c>
      <c r="AJ15" s="312">
        <v>0.90193857755808438</v>
      </c>
      <c r="AK15" s="312">
        <v>0.87279288371675789</v>
      </c>
      <c r="AL15" s="312">
        <v>0.88702079562535352</v>
      </c>
      <c r="AM15" s="312">
        <v>0.8898834091471971</v>
      </c>
      <c r="AN15" s="312">
        <v>0.949987820342025</v>
      </c>
      <c r="AO15" s="312">
        <v>0.91691717620925162</v>
      </c>
      <c r="AP15" s="312">
        <v>0.89970661924694073</v>
      </c>
      <c r="AQ15" s="313">
        <v>0.96008780599999999</v>
      </c>
    </row>
    <row r="16" spans="1:43" x14ac:dyDescent="0.25">
      <c r="A16" s="22" t="s">
        <v>5</v>
      </c>
      <c r="B16" s="314">
        <v>1</v>
      </c>
      <c r="C16" s="314">
        <v>1</v>
      </c>
      <c r="D16" s="314">
        <v>1</v>
      </c>
      <c r="E16" s="314">
        <v>1</v>
      </c>
      <c r="F16" s="314">
        <v>1</v>
      </c>
      <c r="G16" s="314">
        <v>1</v>
      </c>
      <c r="H16" s="314">
        <v>1</v>
      </c>
      <c r="I16" s="314">
        <v>1</v>
      </c>
      <c r="J16" s="314">
        <v>1</v>
      </c>
      <c r="K16" s="314">
        <v>1</v>
      </c>
      <c r="L16" s="314">
        <v>1</v>
      </c>
      <c r="M16" s="314">
        <v>1</v>
      </c>
      <c r="N16" s="314">
        <v>0.99998037869125866</v>
      </c>
      <c r="O16" s="314">
        <v>1</v>
      </c>
      <c r="P16" s="314">
        <v>1</v>
      </c>
      <c r="Q16" s="314">
        <v>1</v>
      </c>
      <c r="R16" s="314">
        <v>1</v>
      </c>
      <c r="S16" s="314">
        <v>1</v>
      </c>
      <c r="T16" s="314">
        <v>1</v>
      </c>
      <c r="U16" s="314">
        <v>1</v>
      </c>
      <c r="V16" s="314">
        <v>1</v>
      </c>
      <c r="W16" s="314">
        <v>1</v>
      </c>
      <c r="X16" s="314">
        <v>1</v>
      </c>
      <c r="Y16" s="314">
        <v>1</v>
      </c>
      <c r="Z16" s="314">
        <v>1</v>
      </c>
      <c r="AA16" s="314">
        <v>1</v>
      </c>
      <c r="AB16" s="314">
        <v>1</v>
      </c>
      <c r="AC16" s="314">
        <v>1</v>
      </c>
      <c r="AD16" s="314">
        <v>1</v>
      </c>
      <c r="AE16" s="314">
        <v>0.99063885509969885</v>
      </c>
      <c r="AF16" s="314">
        <v>1</v>
      </c>
      <c r="AG16" s="314">
        <v>1</v>
      </c>
      <c r="AH16" s="314">
        <v>1</v>
      </c>
      <c r="AI16" s="314">
        <v>1</v>
      </c>
      <c r="AJ16" s="314">
        <v>1</v>
      </c>
      <c r="AK16" s="314">
        <v>1</v>
      </c>
      <c r="AL16" s="314">
        <v>1</v>
      </c>
      <c r="AM16" s="314">
        <v>1</v>
      </c>
      <c r="AN16" s="314">
        <v>1</v>
      </c>
      <c r="AO16" s="314">
        <v>1</v>
      </c>
      <c r="AP16" s="314">
        <v>1</v>
      </c>
      <c r="AQ16" s="315">
        <v>1</v>
      </c>
    </row>
    <row r="17" spans="1:43" x14ac:dyDescent="0.25">
      <c r="A17" s="22" t="s">
        <v>6</v>
      </c>
      <c r="B17" s="316">
        <v>5.2613865829032984E-2</v>
      </c>
      <c r="C17" s="316">
        <v>5.4574574893623801E-2</v>
      </c>
      <c r="D17" s="316">
        <v>7.1003299245345028E-2</v>
      </c>
      <c r="E17" s="316">
        <v>4.574970898023871E-2</v>
      </c>
      <c r="F17" s="316">
        <v>4.5675923609373698E-2</v>
      </c>
      <c r="G17" s="316">
        <v>3.882957362247795E-2</v>
      </c>
      <c r="H17" s="316">
        <v>2.6227739989874311E-2</v>
      </c>
      <c r="I17" s="316">
        <v>3.7735242078172755E-2</v>
      </c>
      <c r="J17" s="316">
        <v>3.1248115585464982E-2</v>
      </c>
      <c r="K17" s="316">
        <v>7.2384568738991073E-2</v>
      </c>
      <c r="L17" s="316">
        <v>6.1657723031892188E-2</v>
      </c>
      <c r="M17" s="317">
        <v>0.10049327391065259</v>
      </c>
      <c r="N17" s="318">
        <v>0.14038858097467177</v>
      </c>
      <c r="O17" s="318">
        <v>0.14370362114922033</v>
      </c>
      <c r="P17" s="316">
        <v>9.0042180833705993E-2</v>
      </c>
      <c r="Q17" s="316">
        <v>9.2872512676296384E-2</v>
      </c>
      <c r="R17" s="316">
        <v>6.4698629709398506E-2</v>
      </c>
      <c r="S17" s="318">
        <v>0.10624254553540745</v>
      </c>
      <c r="T17" s="318">
        <v>0.10812636072975258</v>
      </c>
      <c r="U17" s="317">
        <v>9.6565534948288567E-2</v>
      </c>
      <c r="V17" s="318">
        <v>0.11008075183403046</v>
      </c>
      <c r="W17" s="318">
        <v>0.10850344615316068</v>
      </c>
      <c r="X17" s="318">
        <v>0.10856799061151726</v>
      </c>
      <c r="Y17" s="316">
        <v>9.2913406777661189E-2</v>
      </c>
      <c r="Z17" s="319">
        <v>0.10155683</v>
      </c>
      <c r="AA17" s="317">
        <v>9.8417109888248921E-2</v>
      </c>
      <c r="AB17" s="316">
        <v>8.5211590479760665E-2</v>
      </c>
      <c r="AC17" s="316">
        <v>8.2178334717772375E-2</v>
      </c>
      <c r="AD17" s="316">
        <v>6.9457348449250889E-2</v>
      </c>
      <c r="AE17" s="316">
        <v>7.1959469630728579E-2</v>
      </c>
      <c r="AF17" s="316">
        <v>9.1258815869039153E-2</v>
      </c>
      <c r="AG17" s="316">
        <v>7.8488592175124952E-2</v>
      </c>
      <c r="AH17" s="316">
        <v>6.8263646999999997E-2</v>
      </c>
      <c r="AI17" s="316">
        <v>6.9128955470415379E-2</v>
      </c>
      <c r="AJ17" s="316">
        <v>6.653339598334472E-2</v>
      </c>
      <c r="AK17" s="316">
        <v>9.2482488677449834E-2</v>
      </c>
      <c r="AL17" s="318">
        <v>0.11595235867366105</v>
      </c>
      <c r="AM17" s="318">
        <v>0.12302976431007265</v>
      </c>
      <c r="AN17" s="318">
        <v>0.13113561206155225</v>
      </c>
      <c r="AO17" s="318">
        <v>0.12569776652983961</v>
      </c>
      <c r="AP17" s="316">
        <v>8.7953047167399226E-2</v>
      </c>
      <c r="AQ17" s="320">
        <v>8.6346640000000002E-2</v>
      </c>
    </row>
    <row r="18" spans="1:43" x14ac:dyDescent="0.25">
      <c r="A18" s="22" t="s">
        <v>7</v>
      </c>
      <c r="B18" s="316">
        <v>2.5879518015805951E-2</v>
      </c>
      <c r="C18" s="316">
        <v>2.5803145066306592E-2</v>
      </c>
      <c r="D18" s="316">
        <v>2.7125825374620775E-2</v>
      </c>
      <c r="E18" s="316">
        <v>2.9024915050525936E-2</v>
      </c>
      <c r="F18" s="316">
        <v>3.778082125952089E-2</v>
      </c>
      <c r="G18" s="316">
        <v>4.9122702604180231E-2</v>
      </c>
      <c r="H18" s="316">
        <v>4.0400577164025855E-2</v>
      </c>
      <c r="I18" s="316">
        <v>3.1544823820111152E-2</v>
      </c>
      <c r="J18" s="316">
        <v>3.1197663853198786E-2</v>
      </c>
      <c r="K18" s="316">
        <v>6.4672273541008005E-2</v>
      </c>
      <c r="L18" s="316">
        <v>7.6429454308272762E-2</v>
      </c>
      <c r="M18" s="316">
        <v>9.4542770008988461E-2</v>
      </c>
      <c r="N18" s="316">
        <v>3.7554136989675489E-2</v>
      </c>
      <c r="O18" s="316">
        <v>3.7705137389221322E-2</v>
      </c>
      <c r="P18" s="316">
        <v>3.8965984127314765E-2</v>
      </c>
      <c r="Q18" s="316">
        <v>2.528074517654098E-2</v>
      </c>
      <c r="R18" s="316">
        <v>3.1418837269133915E-2</v>
      </c>
      <c r="S18" s="316">
        <v>2.6465087563851904E-2</v>
      </c>
      <c r="T18" s="316">
        <v>3.6074109569053867E-2</v>
      </c>
      <c r="U18" s="316">
        <v>3.8853015637413037E-2</v>
      </c>
      <c r="V18" s="316">
        <v>3.1621205463641361E-2</v>
      </c>
      <c r="W18" s="316">
        <v>3.9213506263938942E-2</v>
      </c>
      <c r="X18" s="316">
        <v>4.4039174183387986E-2</v>
      </c>
      <c r="Y18" s="316">
        <v>3.5409647815844623E-2</v>
      </c>
      <c r="Z18" s="316">
        <v>3.8241184999999997E-2</v>
      </c>
      <c r="AA18" s="316">
        <v>3.8064898496657514E-2</v>
      </c>
      <c r="AB18" s="316">
        <v>3.3620459090388077E-2</v>
      </c>
      <c r="AC18" s="316">
        <v>3.8597158824210318E-2</v>
      </c>
      <c r="AD18" s="316">
        <v>3.5154485907980475E-2</v>
      </c>
      <c r="AE18" s="316">
        <v>3.4341962541172527E-2</v>
      </c>
      <c r="AF18" s="316">
        <v>3.3786195169773818E-2</v>
      </c>
      <c r="AG18" s="316">
        <v>3.4970687421784621E-2</v>
      </c>
      <c r="AH18" s="316">
        <v>3.8922749E-2</v>
      </c>
      <c r="AI18" s="316">
        <v>3.7956337741098217E-2</v>
      </c>
      <c r="AJ18" s="316">
        <v>3.3784746571906207E-2</v>
      </c>
      <c r="AK18" s="316">
        <v>3.9015349952363242E-2</v>
      </c>
      <c r="AL18" s="316">
        <v>3.8397577593993204E-2</v>
      </c>
      <c r="AM18" s="316">
        <v>3.9262134336342722E-2</v>
      </c>
      <c r="AN18" s="316">
        <v>4.25798378615274E-2</v>
      </c>
      <c r="AO18" s="316">
        <v>4.1939575720099279E-2</v>
      </c>
      <c r="AP18" s="316">
        <v>4.3637199514439076E-2</v>
      </c>
      <c r="AQ18" s="320">
        <v>4.2576164E-2</v>
      </c>
    </row>
    <row r="19" spans="1:43" x14ac:dyDescent="0.25">
      <c r="A19" s="22" t="s">
        <v>8</v>
      </c>
      <c r="B19" s="316">
        <v>0.36437535211703598</v>
      </c>
      <c r="C19" s="316">
        <v>0.26652094394143389</v>
      </c>
      <c r="D19" s="316">
        <v>0.32922532684662964</v>
      </c>
      <c r="E19" s="316">
        <v>0.27894365932496429</v>
      </c>
      <c r="F19" s="316">
        <v>0.2676817491972765</v>
      </c>
      <c r="G19" s="316">
        <v>0.29912192783684854</v>
      </c>
      <c r="H19" s="316">
        <v>0.28311750895143534</v>
      </c>
      <c r="I19" s="316">
        <v>0.29343591706170546</v>
      </c>
      <c r="J19" s="316">
        <v>0.30008864732331636</v>
      </c>
      <c r="K19" s="316">
        <v>0.35691551065137789</v>
      </c>
      <c r="L19" s="316">
        <v>0.33535905868243637</v>
      </c>
      <c r="M19" s="316">
        <v>0.35362039480011204</v>
      </c>
      <c r="N19" s="316">
        <v>0.36689886859244203</v>
      </c>
      <c r="O19" s="316">
        <v>0.36812762925377346</v>
      </c>
      <c r="P19" s="316">
        <v>0.40497426657757413</v>
      </c>
      <c r="Q19" s="316">
        <v>0.33963174254698214</v>
      </c>
      <c r="R19" s="316">
        <v>0.33249031792835787</v>
      </c>
      <c r="S19" s="316">
        <v>0.40673687624907134</v>
      </c>
      <c r="T19" s="316">
        <v>0.33581245534332627</v>
      </c>
      <c r="U19" s="316">
        <v>0.3354025111525088</v>
      </c>
      <c r="V19" s="316">
        <v>0.34866849352916313</v>
      </c>
      <c r="W19" s="316">
        <v>0.33821911314925973</v>
      </c>
      <c r="X19" s="316">
        <v>0.33775505527775584</v>
      </c>
      <c r="Y19" s="316">
        <v>0.37779708372284221</v>
      </c>
      <c r="Z19" s="316">
        <v>0.37104531899999998</v>
      </c>
      <c r="AA19" s="316">
        <v>0.39566310012163686</v>
      </c>
      <c r="AB19" s="316">
        <v>0.41234815815065312</v>
      </c>
      <c r="AC19" s="316">
        <v>0.40665459331035581</v>
      </c>
      <c r="AD19" s="316">
        <v>0.43761995196513442</v>
      </c>
      <c r="AE19" s="316">
        <v>0.45043170907895763</v>
      </c>
      <c r="AF19" s="316">
        <v>0.4424454374653643</v>
      </c>
      <c r="AG19" s="316">
        <v>0.508703555706981</v>
      </c>
      <c r="AH19" s="316">
        <v>0.47252100699999999</v>
      </c>
      <c r="AI19" s="316">
        <v>0.48461318387404895</v>
      </c>
      <c r="AJ19" s="316">
        <v>0.48475836812026712</v>
      </c>
      <c r="AK19" s="316">
        <v>0.49965358009719368</v>
      </c>
      <c r="AL19" s="316">
        <v>0.50594304486022723</v>
      </c>
      <c r="AM19" s="316">
        <v>0.5472670589978762</v>
      </c>
      <c r="AN19" s="316">
        <v>0.57412119400879935</v>
      </c>
      <c r="AO19" s="316">
        <v>0.56754161919150981</v>
      </c>
      <c r="AP19" s="316">
        <v>0.54124829145409192</v>
      </c>
      <c r="AQ19" s="320">
        <v>0.57600004000000005</v>
      </c>
    </row>
    <row r="20" spans="1:43" x14ac:dyDescent="0.25">
      <c r="A20" s="22" t="s">
        <v>9</v>
      </c>
      <c r="B20" s="317">
        <v>3.9867109634551491E-3</v>
      </c>
      <c r="C20" s="317">
        <v>0</v>
      </c>
      <c r="D20" s="317">
        <v>0</v>
      </c>
      <c r="E20" s="317">
        <v>0</v>
      </c>
      <c r="F20" s="317">
        <v>0</v>
      </c>
      <c r="G20" s="317">
        <v>0</v>
      </c>
      <c r="H20" s="317">
        <v>0</v>
      </c>
      <c r="I20" s="317">
        <v>0</v>
      </c>
      <c r="J20" s="317">
        <v>0</v>
      </c>
      <c r="K20" s="317">
        <v>0</v>
      </c>
      <c r="L20" s="317">
        <v>0</v>
      </c>
      <c r="M20" s="317">
        <v>0</v>
      </c>
      <c r="N20" s="317">
        <v>0</v>
      </c>
      <c r="O20" s="317">
        <v>0</v>
      </c>
      <c r="P20" s="317">
        <v>5.4840750896435354E-3</v>
      </c>
      <c r="Q20" s="317">
        <v>2.3449575871819037E-2</v>
      </c>
      <c r="R20" s="317">
        <v>2.7824460157909757E-2</v>
      </c>
      <c r="S20" s="317">
        <v>3.2296149598202387E-2</v>
      </c>
      <c r="T20" s="317">
        <v>8.4540395469076837E-2</v>
      </c>
      <c r="U20" s="317">
        <v>7.8921815702087297E-2</v>
      </c>
      <c r="V20" s="317">
        <v>9.2630327412220853E-2</v>
      </c>
      <c r="W20" s="317">
        <v>0.10195745056692097</v>
      </c>
      <c r="X20" s="317">
        <v>9.0515107936099654E-2</v>
      </c>
      <c r="Y20" s="317">
        <v>8.6438351171746863E-2</v>
      </c>
      <c r="Z20" s="317">
        <v>9.6398814999999999E-2</v>
      </c>
      <c r="AA20" s="317">
        <v>0.11487781096432235</v>
      </c>
      <c r="AB20" s="317">
        <v>0.11125107160101293</v>
      </c>
      <c r="AC20" s="317">
        <v>0.10888717682200902</v>
      </c>
      <c r="AD20" s="317">
        <v>0.1107622171643927</v>
      </c>
      <c r="AE20" s="317">
        <v>0.11785129323172351</v>
      </c>
      <c r="AF20" s="317">
        <v>0.12008119495049228</v>
      </c>
      <c r="AG20" s="317">
        <v>0.11934795264894237</v>
      </c>
      <c r="AH20" s="317">
        <v>0.114127273</v>
      </c>
      <c r="AI20" s="317">
        <v>0.10391335157529316</v>
      </c>
      <c r="AJ20" s="317">
        <v>0.11849341170042924</v>
      </c>
      <c r="AK20" s="317">
        <v>0.11400133924119162</v>
      </c>
      <c r="AL20" s="317">
        <v>0.11722891104606138</v>
      </c>
      <c r="AM20" s="317">
        <v>0.12368449049188962</v>
      </c>
      <c r="AN20" s="317">
        <v>9.3544415062970301E-2</v>
      </c>
      <c r="AO20" s="317">
        <v>8.4542654291172456E-2</v>
      </c>
      <c r="AP20" s="317">
        <v>5.7174518616322306E-2</v>
      </c>
      <c r="AQ20" s="321">
        <v>5.5186798000000002E-2</v>
      </c>
    </row>
    <row r="21" spans="1:43" x14ac:dyDescent="0.25">
      <c r="A21" s="22" t="s">
        <v>10</v>
      </c>
      <c r="B21" s="314">
        <v>0.85996389510375359</v>
      </c>
      <c r="C21" s="314">
        <v>0.68663207746812904</v>
      </c>
      <c r="D21" s="314">
        <v>0.78360976329723442</v>
      </c>
      <c r="E21" s="314">
        <v>0.56951635734212436</v>
      </c>
      <c r="F21" s="314">
        <v>0.64167535257705643</v>
      </c>
      <c r="G21" s="314">
        <v>0.62890958985942835</v>
      </c>
      <c r="H21" s="314">
        <v>0.60670685303893213</v>
      </c>
      <c r="I21" s="314">
        <v>0.62425718535874763</v>
      </c>
      <c r="J21" s="314">
        <v>0.60234273795902094</v>
      </c>
      <c r="K21" s="314">
        <v>0.6624859786054037</v>
      </c>
      <c r="L21" s="314">
        <v>0.52351495553759098</v>
      </c>
      <c r="M21" s="314">
        <v>0.60657978161324411</v>
      </c>
      <c r="N21" s="314">
        <v>0.60139342933563888</v>
      </c>
      <c r="O21" s="314">
        <v>0.61225252017536513</v>
      </c>
      <c r="P21" s="314">
        <v>0.56475393310310296</v>
      </c>
      <c r="Q21" s="314">
        <v>0.52400539668959167</v>
      </c>
      <c r="R21" s="314">
        <v>0.48624425400198656</v>
      </c>
      <c r="S21" s="314">
        <v>0.52285009224271406</v>
      </c>
      <c r="T21" s="314">
        <v>0.49548426777159132</v>
      </c>
      <c r="U21" s="314">
        <v>0.46790760415152338</v>
      </c>
      <c r="V21" s="314">
        <v>0.48677324304037889</v>
      </c>
      <c r="W21" s="314">
        <v>0.45203597134427648</v>
      </c>
      <c r="X21" s="314">
        <v>0.42560263270840792</v>
      </c>
      <c r="Y21" s="314">
        <v>0.43579265450306931</v>
      </c>
      <c r="Z21" s="314">
        <v>0.46757353499999998</v>
      </c>
      <c r="AA21" s="314">
        <v>0.46062182367841054</v>
      </c>
      <c r="AB21" s="314">
        <v>0.52277730107377662</v>
      </c>
      <c r="AC21" s="314">
        <v>0.52318117072318338</v>
      </c>
      <c r="AD21" s="314">
        <v>0.51145650368822548</v>
      </c>
      <c r="AE21" s="314">
        <v>0.52709564410437559</v>
      </c>
      <c r="AF21" s="314">
        <v>0.55830670115426162</v>
      </c>
      <c r="AG21" s="314">
        <v>0.54990172938428761</v>
      </c>
      <c r="AH21" s="314">
        <v>0.57546287900000004</v>
      </c>
      <c r="AI21" s="314">
        <v>0.56467084649268107</v>
      </c>
      <c r="AJ21" s="314">
        <v>0.5739569600556087</v>
      </c>
      <c r="AK21" s="314">
        <v>0.56837770303630419</v>
      </c>
      <c r="AL21" s="314">
        <v>0.56329430817791648</v>
      </c>
      <c r="AM21" s="314">
        <v>0.57542896508248464</v>
      </c>
      <c r="AN21" s="314">
        <v>0.58471382370703107</v>
      </c>
      <c r="AO21" s="314">
        <v>0.61162723839023092</v>
      </c>
      <c r="AP21" s="314">
        <v>0.77818147039069752</v>
      </c>
      <c r="AQ21" s="315">
        <v>0.78388664500000005</v>
      </c>
    </row>
    <row r="22" spans="1:43" x14ac:dyDescent="0.25">
      <c r="A22" s="22" t="s">
        <v>11</v>
      </c>
      <c r="B22" s="314">
        <v>0.64816783998385552</v>
      </c>
      <c r="C22" s="314">
        <v>0.65741313344795482</v>
      </c>
      <c r="D22" s="314">
        <v>0.6625460636515913</v>
      </c>
      <c r="E22" s="314">
        <v>0.67012776611804559</v>
      </c>
      <c r="F22" s="314">
        <v>0.64506433278705677</v>
      </c>
      <c r="G22" s="314">
        <v>0.60631593899714609</v>
      </c>
      <c r="H22" s="314">
        <v>0.60955035912236399</v>
      </c>
      <c r="I22" s="314">
        <v>0.58732723476185744</v>
      </c>
      <c r="J22" s="314">
        <v>0.61292788856907898</v>
      </c>
      <c r="K22" s="314">
        <v>0.61484150403363691</v>
      </c>
      <c r="L22" s="314">
        <v>0.60901010577023773</v>
      </c>
      <c r="M22" s="314">
        <v>0.59636132715321966</v>
      </c>
      <c r="N22" s="314">
        <v>0.58688758675251329</v>
      </c>
      <c r="O22" s="314">
        <v>0.56074527653164807</v>
      </c>
      <c r="P22" s="314">
        <v>0.51803086781060348</v>
      </c>
      <c r="Q22" s="314">
        <v>0.52952412101390023</v>
      </c>
      <c r="R22" s="314">
        <v>0.5319792313931363</v>
      </c>
      <c r="S22" s="314">
        <v>0.51258886255924174</v>
      </c>
      <c r="T22" s="314">
        <v>0.52133703719810531</v>
      </c>
      <c r="U22" s="314">
        <v>0.55192880703835057</v>
      </c>
      <c r="V22" s="314">
        <v>0.55180403118181187</v>
      </c>
      <c r="W22" s="314">
        <v>0.55226854135879311</v>
      </c>
      <c r="X22" s="314">
        <v>0.51226170239933</v>
      </c>
      <c r="Y22" s="314">
        <v>0.50123884357288806</v>
      </c>
      <c r="Z22" s="314">
        <v>0.51028107199999995</v>
      </c>
      <c r="AA22" s="314">
        <v>0.51682456994366732</v>
      </c>
      <c r="AB22" s="314">
        <v>0.49484939044402571</v>
      </c>
      <c r="AC22" s="314">
        <v>0.48046045947623145</v>
      </c>
      <c r="AD22" s="314">
        <v>0.48069243988123395</v>
      </c>
      <c r="AE22" s="314">
        <v>0.43950499989658948</v>
      </c>
      <c r="AF22" s="314">
        <v>0.43971415999176555</v>
      </c>
      <c r="AG22" s="314">
        <v>0.44521165156587433</v>
      </c>
      <c r="AH22" s="314">
        <v>0.44059379399999998</v>
      </c>
      <c r="AI22" s="314">
        <v>0.4718920342201281</v>
      </c>
      <c r="AJ22" s="314">
        <v>0.46625666788538739</v>
      </c>
      <c r="AK22" s="314">
        <v>0.45309859747722947</v>
      </c>
      <c r="AL22" s="314">
        <v>0.45443766292793492</v>
      </c>
      <c r="AM22" s="314">
        <v>0.45022173904155927</v>
      </c>
      <c r="AN22" s="314">
        <v>0.44969899504808858</v>
      </c>
      <c r="AO22" s="314">
        <v>0.45565541648159574</v>
      </c>
      <c r="AP22" s="314">
        <v>0.71201586648460258</v>
      </c>
      <c r="AQ22" s="315">
        <v>0.68653388599999998</v>
      </c>
    </row>
    <row r="23" spans="1:43" x14ac:dyDescent="0.25">
      <c r="A23" s="22" t="s">
        <v>12</v>
      </c>
      <c r="B23" s="312">
        <v>0.23424253303328285</v>
      </c>
      <c r="C23" s="312">
        <v>0.2596985906101652</v>
      </c>
      <c r="D23" s="312">
        <v>0.22754985088240412</v>
      </c>
      <c r="E23" s="312">
        <v>0.22301069598413373</v>
      </c>
      <c r="F23" s="312">
        <v>3.778082125952089E-2</v>
      </c>
      <c r="G23" s="312">
        <v>0.24073140734493079</v>
      </c>
      <c r="H23" s="312">
        <v>0.20837991658244415</v>
      </c>
      <c r="I23" s="312">
        <v>0.2187597578799691</v>
      </c>
      <c r="J23" s="312">
        <v>0.21354366686756276</v>
      </c>
      <c r="K23" s="312">
        <v>0.22274693185022251</v>
      </c>
      <c r="L23" s="312">
        <v>0.18997373481259516</v>
      </c>
      <c r="M23" s="312">
        <v>0.21410848467845844</v>
      </c>
      <c r="N23" s="312">
        <v>0.21695910096985113</v>
      </c>
      <c r="O23" s="312">
        <v>0.21004298522393078</v>
      </c>
      <c r="P23" s="312">
        <v>0.22312604656981327</v>
      </c>
      <c r="Q23" s="312">
        <v>0.20225202075957718</v>
      </c>
      <c r="R23" s="312">
        <v>0.18130184452605816</v>
      </c>
      <c r="S23" s="312">
        <v>0.21032910751018069</v>
      </c>
      <c r="T23" s="312">
        <v>0.19025902679738699</v>
      </c>
      <c r="U23" s="312">
        <v>0.17021089940328643</v>
      </c>
      <c r="V23" s="312">
        <v>0.18343028774704931</v>
      </c>
      <c r="W23" s="312">
        <v>0.17999186202030296</v>
      </c>
      <c r="X23" s="312">
        <v>0.1586641645862579</v>
      </c>
      <c r="Y23" s="312">
        <v>0.19420484275027475</v>
      </c>
      <c r="Z23" s="312">
        <v>0.19728227800000001</v>
      </c>
      <c r="AA23" s="312">
        <v>0.19793020828255078</v>
      </c>
      <c r="AB23" s="312">
        <v>0.19806123564997663</v>
      </c>
      <c r="AC23" s="312">
        <v>0.20945994408357227</v>
      </c>
      <c r="AD23" s="312">
        <v>0.20475025850013368</v>
      </c>
      <c r="AE23" s="312">
        <v>0.21256477247786379</v>
      </c>
      <c r="AF23" s="312">
        <v>0.21227852953374254</v>
      </c>
      <c r="AG23" s="312">
        <v>0.22206559409664403</v>
      </c>
      <c r="AH23" s="312">
        <v>0.224727749</v>
      </c>
      <c r="AI23" s="312">
        <v>0.22123911173877844</v>
      </c>
      <c r="AJ23" s="312">
        <v>0.21713544999691065</v>
      </c>
      <c r="AK23" s="312">
        <v>0.22855217112438961</v>
      </c>
      <c r="AL23" s="312">
        <v>0.23103889080926557</v>
      </c>
      <c r="AM23" s="312">
        <v>0.24275956184081657</v>
      </c>
      <c r="AN23" s="312">
        <v>0.27672599719908675</v>
      </c>
      <c r="AO23" s="312">
        <v>0.30525666528866113</v>
      </c>
      <c r="AP23" s="312">
        <v>0.24700082309908455</v>
      </c>
      <c r="AQ23" s="313">
        <v>0.26762185100000002</v>
      </c>
    </row>
    <row r="24" spans="1:43" x14ac:dyDescent="0.25">
      <c r="A24" s="22" t="s">
        <v>13</v>
      </c>
      <c r="B24" s="314">
        <v>0.21921491244742872</v>
      </c>
      <c r="C24" s="314">
        <v>0.21266325027760097</v>
      </c>
      <c r="D24" s="314">
        <v>0.20522350171798417</v>
      </c>
      <c r="E24" s="314">
        <v>0.19100954126623551</v>
      </c>
      <c r="F24" s="314">
        <v>0.16379954298147761</v>
      </c>
      <c r="G24" s="314">
        <v>0.18018183317288319</v>
      </c>
      <c r="H24" s="314">
        <v>0.19521013805978274</v>
      </c>
      <c r="I24" s="314">
        <v>0.20483508715925802</v>
      </c>
      <c r="J24" s="314">
        <v>0.16732144095042087</v>
      </c>
      <c r="K24" s="314">
        <v>0.17444886984016911</v>
      </c>
      <c r="L24" s="314">
        <v>0.17273270479714567</v>
      </c>
      <c r="M24" s="314">
        <v>0.18521837415975473</v>
      </c>
      <c r="N24" s="314">
        <v>0.18594463203117265</v>
      </c>
      <c r="O24" s="314">
        <v>0.1974297948435679</v>
      </c>
      <c r="P24" s="314">
        <v>0.18833889718825347</v>
      </c>
      <c r="Q24" s="314">
        <v>0.18808128683484493</v>
      </c>
      <c r="R24" s="314">
        <v>0.1976057620054246</v>
      </c>
      <c r="S24" s="314">
        <v>0.1755861002220592</v>
      </c>
      <c r="T24" s="314">
        <v>0.16142256852643189</v>
      </c>
      <c r="U24" s="314">
        <v>0.1720589588373608</v>
      </c>
      <c r="V24" s="314">
        <v>0.16910592631513804</v>
      </c>
      <c r="W24" s="314">
        <v>0.1722725460221019</v>
      </c>
      <c r="X24" s="314">
        <v>0.17080894150326806</v>
      </c>
      <c r="Y24" s="314">
        <v>0.17462227104761885</v>
      </c>
      <c r="Z24" s="314">
        <v>0.175538046</v>
      </c>
      <c r="AA24" s="314">
        <v>0.18029883057046928</v>
      </c>
      <c r="AB24" s="314">
        <v>0.17747662816052495</v>
      </c>
      <c r="AC24" s="314">
        <v>0.17810806167248502</v>
      </c>
      <c r="AD24" s="314">
        <v>0.17787803565227361</v>
      </c>
      <c r="AE24" s="314">
        <v>0.17611814273656268</v>
      </c>
      <c r="AF24" s="314">
        <v>0.17649207984154114</v>
      </c>
      <c r="AG24" s="314">
        <v>0.1654094286551214</v>
      </c>
      <c r="AH24" s="314">
        <v>0.16642074365699991</v>
      </c>
      <c r="AI24" s="314">
        <v>0.16635280329402732</v>
      </c>
      <c r="AJ24" s="314">
        <v>0.17135629522717172</v>
      </c>
      <c r="AK24" s="314">
        <v>0.17306508082086736</v>
      </c>
      <c r="AL24" s="314">
        <v>0.17427141814363534</v>
      </c>
      <c r="AM24" s="314">
        <v>0.18809545284183232</v>
      </c>
      <c r="AN24" s="314">
        <v>0.18537299723982839</v>
      </c>
      <c r="AO24" s="314">
        <v>0.19262996936575719</v>
      </c>
      <c r="AP24" s="314">
        <v>0.19684406156609627</v>
      </c>
      <c r="AQ24" s="315">
        <v>0.17807477186455395</v>
      </c>
    </row>
    <row r="25" spans="1:43" x14ac:dyDescent="0.25">
      <c r="A25" s="22" t="s">
        <v>14</v>
      </c>
      <c r="B25" s="312">
        <v>0.36420700333191397</v>
      </c>
      <c r="C25" s="312">
        <v>0.3254380403610046</v>
      </c>
      <c r="D25" s="312">
        <v>0.34924966011202296</v>
      </c>
      <c r="E25" s="312">
        <v>0.34492461637191663</v>
      </c>
      <c r="F25" s="312">
        <v>0.36112931504921608</v>
      </c>
      <c r="G25" s="312">
        <v>0.37839726598105383</v>
      </c>
      <c r="H25" s="312">
        <v>0.39124137336514797</v>
      </c>
      <c r="I25" s="312">
        <v>0.4184005088857482</v>
      </c>
      <c r="J25" s="312">
        <v>0.4084336227852014</v>
      </c>
      <c r="K25" s="312">
        <v>0.44589896497101578</v>
      </c>
      <c r="L25" s="312">
        <v>0.42034093140831952</v>
      </c>
      <c r="M25" s="312">
        <v>0.5045475562034909</v>
      </c>
      <c r="N25" s="312">
        <v>0.50258392704756094</v>
      </c>
      <c r="O25" s="312">
        <v>0.49448267158315223</v>
      </c>
      <c r="P25" s="312">
        <v>0.50475682968828661</v>
      </c>
      <c r="Q25" s="312">
        <v>0.48397522985365682</v>
      </c>
      <c r="R25" s="312">
        <v>0.50972469145282784</v>
      </c>
      <c r="S25" s="312">
        <v>0.48574757304007449</v>
      </c>
      <c r="T25" s="312">
        <v>0.44633602956872592</v>
      </c>
      <c r="U25" s="312">
        <v>0.45154087910780727</v>
      </c>
      <c r="V25" s="312">
        <v>0.44755675594001082</v>
      </c>
      <c r="W25" s="312">
        <v>0.4206980708935143</v>
      </c>
      <c r="X25" s="312">
        <v>0.44661109002754007</v>
      </c>
      <c r="Y25" s="312">
        <v>0.47848112083315025</v>
      </c>
      <c r="Z25" s="312">
        <v>0.47942363700000001</v>
      </c>
      <c r="AA25" s="312">
        <v>0.49891857113446914</v>
      </c>
      <c r="AB25" s="312">
        <v>0.47633625314880984</v>
      </c>
      <c r="AC25" s="312">
        <v>0.47774087658303321</v>
      </c>
      <c r="AD25" s="312">
        <v>0.50727181677367306</v>
      </c>
      <c r="AE25" s="312">
        <v>0.50314851368154556</v>
      </c>
      <c r="AF25" s="312">
        <v>0.4536129817014346</v>
      </c>
      <c r="AG25" s="312">
        <v>0.49606671823408088</v>
      </c>
      <c r="AH25" s="312">
        <v>0.47521152246020915</v>
      </c>
      <c r="AI25" s="312">
        <v>0.45660945419109639</v>
      </c>
      <c r="AJ25" s="312">
        <v>0.46654037352387007</v>
      </c>
      <c r="AK25" s="312">
        <v>0.48668890506092266</v>
      </c>
      <c r="AL25" s="312">
        <v>0.49400546281040569</v>
      </c>
      <c r="AM25" s="312">
        <v>0.51272626558509837</v>
      </c>
      <c r="AN25" s="312">
        <v>0.51256654714098493</v>
      </c>
      <c r="AO25" s="312">
        <v>0.52438876208208884</v>
      </c>
      <c r="AP25" s="312">
        <v>0.50954881486804526</v>
      </c>
      <c r="AQ25" s="313">
        <v>0.51087158799999999</v>
      </c>
    </row>
    <row r="26" spans="1:43" x14ac:dyDescent="0.25">
      <c r="A26" s="22" t="s">
        <v>15</v>
      </c>
      <c r="B26" s="316">
        <v>7.3505937056647014E-2</v>
      </c>
      <c r="C26" s="316">
        <v>8.0766048833995532E-2</v>
      </c>
      <c r="D26" s="316">
        <v>6.55280363852805E-2</v>
      </c>
      <c r="E26" s="316">
        <v>7.7546913457512023E-2</v>
      </c>
      <c r="F26" s="316">
        <v>9.0187588132237526E-2</v>
      </c>
      <c r="G26" s="316">
        <v>8.6178436400675143E-2</v>
      </c>
      <c r="H26" s="316">
        <v>9.2815352618861841E-2</v>
      </c>
      <c r="I26" s="316">
        <v>9.0352636499453437E-2</v>
      </c>
      <c r="J26" s="316">
        <v>9.491062872648999E-2</v>
      </c>
      <c r="K26" s="316">
        <v>7.9425007876695486E-2</v>
      </c>
      <c r="L26" s="316">
        <v>7.008735195498568E-2</v>
      </c>
      <c r="M26" s="316">
        <v>6.9090653613326336E-2</v>
      </c>
      <c r="N26" s="316">
        <v>7.246331447820481E-2</v>
      </c>
      <c r="O26" s="316">
        <v>7.0053211330435516E-2</v>
      </c>
      <c r="P26" s="316">
        <v>8.4647878170829458E-2</v>
      </c>
      <c r="Q26" s="316">
        <v>7.5214445131624938E-2</v>
      </c>
      <c r="R26" s="316">
        <v>7.9444733263504569E-2</v>
      </c>
      <c r="S26" s="316">
        <v>8.5580973915233408E-2</v>
      </c>
      <c r="T26" s="316">
        <v>7.7794612389739975E-2</v>
      </c>
      <c r="U26" s="316">
        <v>8.2673268521849128E-2</v>
      </c>
      <c r="V26" s="316">
        <v>8.027947657492375E-2</v>
      </c>
      <c r="W26" s="316">
        <v>8.1387398450760581E-2</v>
      </c>
      <c r="X26" s="316">
        <v>8.2988685115186575E-2</v>
      </c>
      <c r="Y26" s="316">
        <v>9.0651077922166451E-2</v>
      </c>
      <c r="Z26" s="317">
        <v>0.103364739</v>
      </c>
      <c r="AA26" s="317">
        <v>9.6022144138613041E-2</v>
      </c>
      <c r="AB26" s="317">
        <v>9.6442432788509488E-2</v>
      </c>
      <c r="AC26" s="317">
        <v>9.8248432758075488E-2</v>
      </c>
      <c r="AD26" s="317">
        <v>0.10522582460390144</v>
      </c>
      <c r="AE26" s="317">
        <v>0.11614372545127936</v>
      </c>
      <c r="AF26" s="317">
        <v>0.11145769385579617</v>
      </c>
      <c r="AG26" s="317">
        <v>0.11140200089442286</v>
      </c>
      <c r="AH26" s="317">
        <v>0.11146183393781126</v>
      </c>
      <c r="AI26" s="317">
        <v>0.11397413219392685</v>
      </c>
      <c r="AJ26" s="317">
        <v>0.12028643335184587</v>
      </c>
      <c r="AK26" s="317">
        <v>0.1197017325885346</v>
      </c>
      <c r="AL26" s="317">
        <v>0.12146572446412013</v>
      </c>
      <c r="AM26" s="317">
        <v>0.12600245866288823</v>
      </c>
      <c r="AN26" s="317">
        <v>0.1455974016292971</v>
      </c>
      <c r="AO26" s="317">
        <v>0.14320057237587783</v>
      </c>
      <c r="AP26" s="317">
        <v>0.14022164249078026</v>
      </c>
      <c r="AQ26" s="321">
        <v>0.13755133999999999</v>
      </c>
    </row>
    <row r="27" spans="1:43" x14ac:dyDescent="0.25">
      <c r="A27" s="22" t="s">
        <v>16</v>
      </c>
      <c r="B27" s="312">
        <v>0.22214031601551232</v>
      </c>
      <c r="C27" s="312">
        <v>0.25766900939296478</v>
      </c>
      <c r="D27" s="312">
        <v>0.25725217290267427</v>
      </c>
      <c r="E27" s="312">
        <v>0.31057276936332573</v>
      </c>
      <c r="F27" s="312">
        <v>0.21759032681566415</v>
      </c>
      <c r="G27" s="312">
        <v>0.21869071491772052</v>
      </c>
      <c r="H27" s="312">
        <v>0.22098343492507713</v>
      </c>
      <c r="I27" s="312">
        <v>0.21105940600756187</v>
      </c>
      <c r="J27" s="312">
        <v>0.23662473565164671</v>
      </c>
      <c r="K27" s="312">
        <v>0.22520100938525836</v>
      </c>
      <c r="L27" s="312">
        <v>0.22310682830934972</v>
      </c>
      <c r="M27" s="312">
        <v>0.22918837892343299</v>
      </c>
      <c r="N27" s="312">
        <v>0.23675604004653827</v>
      </c>
      <c r="O27" s="312">
        <v>0.2320369499208827</v>
      </c>
      <c r="P27" s="312">
        <v>0.22569645966337784</v>
      </c>
      <c r="Q27" s="312">
        <v>0.22039988864465862</v>
      </c>
      <c r="R27" s="312">
        <v>0.23110473419108135</v>
      </c>
      <c r="S27" s="312">
        <v>0.21093781682279694</v>
      </c>
      <c r="T27" s="312">
        <v>0.21863513773035079</v>
      </c>
      <c r="U27" s="312">
        <v>0.21640150985712397</v>
      </c>
      <c r="V27" s="312">
        <v>0.21282705606953409</v>
      </c>
      <c r="W27" s="312">
        <v>0.22128608992959142</v>
      </c>
      <c r="X27" s="312">
        <v>0.21700258010497311</v>
      </c>
      <c r="Y27" s="312">
        <v>0.22128291462799593</v>
      </c>
      <c r="Z27" s="312">
        <v>0.225175811</v>
      </c>
      <c r="AA27" s="312">
        <v>0.24175203349520408</v>
      </c>
      <c r="AB27" s="312">
        <v>0.23584311554626805</v>
      </c>
      <c r="AC27" s="312">
        <v>0.24311722670494607</v>
      </c>
      <c r="AD27" s="312">
        <v>0.2455440190873745</v>
      </c>
      <c r="AE27" s="312">
        <v>0.24950654351274204</v>
      </c>
      <c r="AF27" s="312">
        <v>0.24392900206326368</v>
      </c>
      <c r="AG27" s="312">
        <v>0.26004291715890299</v>
      </c>
      <c r="AH27" s="312">
        <v>0.24757181295628364</v>
      </c>
      <c r="AI27" s="312">
        <v>0.25381525472325184</v>
      </c>
      <c r="AJ27" s="312">
        <v>0.24658078036774769</v>
      </c>
      <c r="AK27" s="312">
        <v>0.24620421411591586</v>
      </c>
      <c r="AL27" s="312">
        <v>0.26483627631130274</v>
      </c>
      <c r="AM27" s="312">
        <v>0.25779669153367868</v>
      </c>
      <c r="AN27" s="312">
        <v>0.2572809454701187</v>
      </c>
      <c r="AO27" s="312">
        <v>0.25285168265813601</v>
      </c>
      <c r="AP27" s="312">
        <v>0.25536557374415375</v>
      </c>
      <c r="AQ27" s="313">
        <v>0.26373386500000001</v>
      </c>
    </row>
    <row r="28" spans="1:43" x14ac:dyDescent="0.25">
      <c r="A28" s="22" t="s">
        <v>17</v>
      </c>
      <c r="B28" s="312">
        <v>0.14382174488573016</v>
      </c>
      <c r="C28" s="312">
        <v>0.14751878685951655</v>
      </c>
      <c r="D28" s="312">
        <v>0.15682294255011034</v>
      </c>
      <c r="E28" s="312">
        <v>0.14207859521987834</v>
      </c>
      <c r="F28" s="312">
        <v>0.15349611042354136</v>
      </c>
      <c r="G28" s="312">
        <v>0.14993893056644894</v>
      </c>
      <c r="H28" s="312">
        <v>0.14397667514238532</v>
      </c>
      <c r="I28" s="312">
        <v>0.14919476047937691</v>
      </c>
      <c r="J28" s="312">
        <v>0.15031245789928041</v>
      </c>
      <c r="K28" s="312">
        <v>0.15630619359037076</v>
      </c>
      <c r="L28" s="312">
        <v>0.13802396039238143</v>
      </c>
      <c r="M28" s="312">
        <v>0.16068549017335487</v>
      </c>
      <c r="N28" s="312">
        <v>0.16953536081244514</v>
      </c>
      <c r="O28" s="312">
        <v>0.16343006617590888</v>
      </c>
      <c r="P28" s="312">
        <v>0.16526985134338482</v>
      </c>
      <c r="Q28" s="312">
        <v>0.16005867087893491</v>
      </c>
      <c r="R28" s="312">
        <v>0.15979687896146652</v>
      </c>
      <c r="S28" s="312">
        <v>0.14919835760063407</v>
      </c>
      <c r="T28" s="312">
        <v>0.15073901276311685</v>
      </c>
      <c r="U28" s="312">
        <v>0.16344571801006727</v>
      </c>
      <c r="V28" s="312">
        <v>0.14838954659958462</v>
      </c>
      <c r="W28" s="312">
        <v>0.142059745700576</v>
      </c>
      <c r="X28" s="312">
        <v>0.14158003139566522</v>
      </c>
      <c r="Y28" s="312">
        <v>0.1406534807285337</v>
      </c>
      <c r="Z28" s="312">
        <v>0.14718363000000001</v>
      </c>
      <c r="AA28" s="312">
        <v>0.1511961367949945</v>
      </c>
      <c r="AB28" s="312">
        <v>0.15233045959947314</v>
      </c>
      <c r="AC28" s="312">
        <v>0.14635876603598125</v>
      </c>
      <c r="AD28" s="312">
        <v>0.15531631915360691</v>
      </c>
      <c r="AE28" s="312">
        <v>0.15371604975927103</v>
      </c>
      <c r="AF28" s="312">
        <v>0.14986272617805135</v>
      </c>
      <c r="AG28" s="312">
        <v>0.16021352361493249</v>
      </c>
      <c r="AH28" s="312">
        <v>0.15758102991388706</v>
      </c>
      <c r="AI28" s="312">
        <v>0.17016177369835708</v>
      </c>
      <c r="AJ28" s="312">
        <v>0.17734973468365059</v>
      </c>
      <c r="AK28" s="312">
        <v>0.18421222598219672</v>
      </c>
      <c r="AL28" s="312">
        <v>0.18103063657008384</v>
      </c>
      <c r="AM28" s="312">
        <v>0.19794566832533148</v>
      </c>
      <c r="AN28" s="312">
        <v>0.20682233299033873</v>
      </c>
      <c r="AO28" s="312">
        <v>0.19355758438569767</v>
      </c>
      <c r="AP28" s="312">
        <v>0.25374976121138654</v>
      </c>
      <c r="AQ28" s="313">
        <v>0.25574195</v>
      </c>
    </row>
    <row r="29" spans="1:43" x14ac:dyDescent="0.25">
      <c r="A29" s="22" t="s">
        <v>18</v>
      </c>
      <c r="B29" s="312">
        <v>0.3278767398376754</v>
      </c>
      <c r="C29" s="312">
        <v>0.31361894007333213</v>
      </c>
      <c r="D29" s="312">
        <v>0.33184611162171956</v>
      </c>
      <c r="E29" s="312">
        <v>0.3177551688804594</v>
      </c>
      <c r="F29" s="312">
        <v>0.34115135142133357</v>
      </c>
      <c r="G29" s="312">
        <v>0.35151921056942692</v>
      </c>
      <c r="H29" s="312">
        <v>0.34081539456157539</v>
      </c>
      <c r="I29" s="312">
        <v>0.32641183967314996</v>
      </c>
      <c r="J29" s="312">
        <v>0.31617386775601874</v>
      </c>
      <c r="K29" s="312">
        <v>0.38873641281544924</v>
      </c>
      <c r="L29" s="312">
        <v>0.3582087188771767</v>
      </c>
      <c r="M29" s="312">
        <v>0.36573751487768041</v>
      </c>
      <c r="N29" s="312">
        <v>0.39014712220785513</v>
      </c>
      <c r="O29" s="312">
        <v>0.38536166032174873</v>
      </c>
      <c r="P29" s="312">
        <v>0.40241023990202174</v>
      </c>
      <c r="Q29" s="312">
        <v>0.36198606669712197</v>
      </c>
      <c r="R29" s="312">
        <v>0.37127336240527203</v>
      </c>
      <c r="S29" s="312">
        <v>0.29927231118948094</v>
      </c>
      <c r="T29" s="312">
        <v>0.34773261780693532</v>
      </c>
      <c r="U29" s="312">
        <v>0.35437356721783991</v>
      </c>
      <c r="V29" s="312">
        <v>0.34609038564972905</v>
      </c>
      <c r="W29" s="312">
        <v>0.34778399968923901</v>
      </c>
      <c r="X29" s="312">
        <v>0.36212469565177807</v>
      </c>
      <c r="Y29" s="312">
        <v>0.36348680918728776</v>
      </c>
      <c r="Z29" s="312">
        <v>0.37632154400000001</v>
      </c>
      <c r="AA29" s="312">
        <v>0.37907369027397514</v>
      </c>
      <c r="AB29" s="312">
        <v>0.39579829341152811</v>
      </c>
      <c r="AC29" s="312">
        <v>0.37744316005677414</v>
      </c>
      <c r="AD29" s="312">
        <v>2.5568529542968252E-3</v>
      </c>
      <c r="AE29" s="312">
        <v>0.38838721497519069</v>
      </c>
      <c r="AF29" s="312">
        <v>0.37313051576751138</v>
      </c>
      <c r="AG29" s="312">
        <v>0.39517239645832464</v>
      </c>
      <c r="AH29" s="312">
        <v>0.38690812506152855</v>
      </c>
      <c r="AI29" s="312">
        <v>0.39967285919323814</v>
      </c>
      <c r="AJ29" s="312">
        <v>0.40079792722254032</v>
      </c>
      <c r="AK29" s="312">
        <v>0.39696210069789523</v>
      </c>
      <c r="AL29" s="312">
        <v>0.40495005035863801</v>
      </c>
      <c r="AM29" s="312">
        <v>0.41889443760770756</v>
      </c>
      <c r="AN29" s="312">
        <v>0.4316474480569612</v>
      </c>
      <c r="AO29" s="312">
        <v>0.44513679308955229</v>
      </c>
      <c r="AP29" s="312">
        <v>0.45760023027482216</v>
      </c>
      <c r="AQ29" s="313">
        <v>0.45150748509154437</v>
      </c>
    </row>
    <row r="30" spans="1:43" x14ac:dyDescent="0.25">
      <c r="A30" s="22" t="s">
        <v>19</v>
      </c>
      <c r="B30" s="312">
        <v>0.34941980186999111</v>
      </c>
      <c r="C30" s="312">
        <v>0.3196738775336278</v>
      </c>
      <c r="D30" s="312">
        <v>0.33752704913706655</v>
      </c>
      <c r="E30" s="312">
        <v>0.32996562364660026</v>
      </c>
      <c r="F30" s="312">
        <v>0.34948744951144406</v>
      </c>
      <c r="G30" s="312">
        <v>0.34855417458499149</v>
      </c>
      <c r="H30" s="312">
        <v>0.36042600114456402</v>
      </c>
      <c r="I30" s="312">
        <v>0.32751692629493034</v>
      </c>
      <c r="J30" s="312">
        <v>0.35630482894701759</v>
      </c>
      <c r="K30" s="312">
        <v>0.38010369641341635</v>
      </c>
      <c r="L30" s="312">
        <v>0.37304889203623381</v>
      </c>
      <c r="M30" s="312">
        <v>0.37176005023291131</v>
      </c>
      <c r="N30" s="312">
        <v>0.37761537290349462</v>
      </c>
      <c r="O30" s="312">
        <v>0.34884448931358047</v>
      </c>
      <c r="P30" s="312">
        <v>0.34884448931358047</v>
      </c>
      <c r="Q30" s="312">
        <v>0.36784281231538812</v>
      </c>
      <c r="R30" s="312">
        <v>0.31541498667633971</v>
      </c>
      <c r="S30" s="312">
        <v>0.3322034120562819</v>
      </c>
      <c r="T30" s="312">
        <v>0.32198094508263764</v>
      </c>
      <c r="U30" s="312">
        <v>0.35679834271617433</v>
      </c>
      <c r="V30" s="312">
        <v>0.36979979538954394</v>
      </c>
      <c r="W30" s="312">
        <v>0.38021794982482221</v>
      </c>
      <c r="X30" s="312">
        <v>0.37429262676608782</v>
      </c>
      <c r="Y30" s="312">
        <v>0.36618977449475559</v>
      </c>
      <c r="Z30" s="312">
        <v>0.37198017900000002</v>
      </c>
      <c r="AA30" s="312">
        <v>0.343053896770949</v>
      </c>
      <c r="AB30" s="312">
        <v>0.34181011765122538</v>
      </c>
      <c r="AC30" s="312">
        <v>0.34553861056037849</v>
      </c>
      <c r="AD30" s="312">
        <v>0.31452450827163109</v>
      </c>
      <c r="AE30" s="312">
        <v>0.2928862715638666</v>
      </c>
      <c r="AF30" s="312">
        <v>0.32165920959471667</v>
      </c>
      <c r="AG30" s="312">
        <v>0.32950380466644091</v>
      </c>
      <c r="AH30" s="312">
        <v>0.33324459680725416</v>
      </c>
      <c r="AI30" s="312">
        <v>0.36173577870336004</v>
      </c>
      <c r="AJ30" s="312">
        <v>0.36634734734094282</v>
      </c>
      <c r="AK30" s="312">
        <v>0.37527692325621498</v>
      </c>
      <c r="AL30" s="312">
        <v>0.38449306550080992</v>
      </c>
      <c r="AM30" s="312">
        <v>0.37484090721159996</v>
      </c>
      <c r="AN30" s="312">
        <v>0.3755018615808724</v>
      </c>
      <c r="AO30" s="312">
        <v>0.37993187049927007</v>
      </c>
      <c r="AP30" s="312">
        <v>0.35606077112657308</v>
      </c>
      <c r="AQ30" s="313">
        <v>0.35306679049561879</v>
      </c>
    </row>
    <row r="31" spans="1:43" x14ac:dyDescent="0.25">
      <c r="A31" s="22" t="s">
        <v>20</v>
      </c>
      <c r="B31" s="314">
        <v>0.25906201471410001</v>
      </c>
      <c r="C31" s="314">
        <v>0.27751519834385435</v>
      </c>
      <c r="D31" s="314">
        <v>0.27450557583987273</v>
      </c>
      <c r="E31" s="314">
        <v>0.20771239560245006</v>
      </c>
      <c r="F31" s="314">
        <v>0.22552614687043335</v>
      </c>
      <c r="G31" s="314">
        <v>0.2112874708805845</v>
      </c>
      <c r="H31" s="314">
        <v>0.23414254497560399</v>
      </c>
      <c r="I31" s="314">
        <v>0.2885881434517808</v>
      </c>
      <c r="J31" s="314">
        <v>0.28903834101255538</v>
      </c>
      <c r="K31" s="314">
        <v>0.28205358264396074</v>
      </c>
      <c r="L31" s="314">
        <v>0.28014245703813839</v>
      </c>
      <c r="M31" s="314">
        <v>0.25109086549988013</v>
      </c>
      <c r="N31" s="314">
        <v>0.2777580418550914</v>
      </c>
      <c r="O31" s="314">
        <v>0.27285016395636752</v>
      </c>
      <c r="P31" s="314">
        <v>0.24811308817947217</v>
      </c>
      <c r="Q31" s="314">
        <v>0.19192870846276069</v>
      </c>
      <c r="R31" s="314">
        <v>0.21046680425843131</v>
      </c>
      <c r="S31" s="314">
        <v>0.21353127936475558</v>
      </c>
      <c r="T31" s="314">
        <v>0.22403909565923194</v>
      </c>
      <c r="U31" s="314">
        <v>0.20546653479850266</v>
      </c>
      <c r="V31" s="314">
        <v>0.1955778305380062</v>
      </c>
      <c r="W31" s="314">
        <v>0.1858235375402536</v>
      </c>
      <c r="X31" s="314">
        <v>0.19239038552984219</v>
      </c>
      <c r="Y31" s="314">
        <v>0.20047535556269011</v>
      </c>
      <c r="Z31" s="314">
        <v>0.18548790000000001</v>
      </c>
      <c r="AA31" s="314">
        <v>0.1708008237366534</v>
      </c>
      <c r="AB31" s="314">
        <v>0.1729490467451277</v>
      </c>
      <c r="AC31" s="314">
        <v>0.15193376076888621</v>
      </c>
      <c r="AD31" s="314">
        <v>0.16165272973280803</v>
      </c>
      <c r="AE31" s="314">
        <v>0.15912310858526299</v>
      </c>
      <c r="AF31" s="314">
        <v>0.17592240299376447</v>
      </c>
      <c r="AG31" s="314">
        <v>0.16631650144639656</v>
      </c>
      <c r="AH31" s="314">
        <v>0.2171056261323237</v>
      </c>
      <c r="AI31" s="314">
        <v>0.2083132054010865</v>
      </c>
      <c r="AJ31" s="314">
        <v>0.22301650300264203</v>
      </c>
      <c r="AK31" s="314">
        <v>0.22070783269068078</v>
      </c>
      <c r="AL31" s="314">
        <v>0.22216270359758336</v>
      </c>
      <c r="AM31" s="314">
        <v>0.21918502017539884</v>
      </c>
      <c r="AN31" s="314">
        <v>0.24105046695900925</v>
      </c>
      <c r="AO31" s="314">
        <v>0.23864587572237264</v>
      </c>
      <c r="AP31" s="314">
        <v>0.29086064257101191</v>
      </c>
      <c r="AQ31" s="315">
        <v>0.27148126629416275</v>
      </c>
    </row>
    <row r="32" spans="1:43" x14ac:dyDescent="0.25">
      <c r="A32" s="22" t="s">
        <v>21</v>
      </c>
      <c r="B32" s="314">
        <v>0.56075555663832521</v>
      </c>
      <c r="C32" s="314">
        <v>0.40023157082207644</v>
      </c>
      <c r="D32" s="314">
        <v>0.5271166208850474</v>
      </c>
      <c r="E32" s="314">
        <v>0.39872896713989964</v>
      </c>
      <c r="F32" s="314">
        <v>0.45300007458896152</v>
      </c>
      <c r="G32" s="314">
        <v>0.39094951789338789</v>
      </c>
      <c r="H32" s="314">
        <v>0.37157910407657141</v>
      </c>
      <c r="I32" s="314">
        <v>0.36142902546706401</v>
      </c>
      <c r="J32" s="314">
        <v>0.42387539257343432</v>
      </c>
      <c r="K32" s="314">
        <v>0.53272298678560603</v>
      </c>
      <c r="L32" s="314">
        <v>0.48143348634318617</v>
      </c>
      <c r="M32" s="314">
        <v>0.53486415425065736</v>
      </c>
      <c r="N32" s="314">
        <v>0.44254722461489154</v>
      </c>
      <c r="O32" s="314">
        <v>0.51096001340332853</v>
      </c>
      <c r="P32" s="314">
        <v>0.37504395091331438</v>
      </c>
      <c r="Q32" s="314">
        <v>0.29177156449957953</v>
      </c>
      <c r="R32" s="314">
        <v>0.29779237923956386</v>
      </c>
      <c r="S32" s="314">
        <v>0.27072564768025525</v>
      </c>
      <c r="T32" s="314">
        <v>0.2790155507671539</v>
      </c>
      <c r="U32" s="314">
        <v>0.27929417845270671</v>
      </c>
      <c r="V32" s="314">
        <v>0.28682562307373244</v>
      </c>
      <c r="W32" s="314">
        <v>0.23648619772425955</v>
      </c>
      <c r="X32" s="314">
        <v>0.26866695006988622</v>
      </c>
      <c r="Y32" s="314">
        <v>0.24569054183418981</v>
      </c>
      <c r="Z32" s="314">
        <v>0.25886830300000002</v>
      </c>
      <c r="AA32" s="314">
        <v>0.27815490551390665</v>
      </c>
      <c r="AB32" s="314">
        <v>0.29206285244475166</v>
      </c>
      <c r="AC32" s="314">
        <v>0.25035916986469686</v>
      </c>
      <c r="AD32" s="314">
        <v>0.27048918628127733</v>
      </c>
      <c r="AE32" s="314">
        <v>0.2937995165016985</v>
      </c>
      <c r="AF32" s="314">
        <v>0.26120208988602134</v>
      </c>
      <c r="AG32" s="314">
        <v>0.31355890021683713</v>
      </c>
      <c r="AH32" s="314">
        <v>0.26047656160117533</v>
      </c>
      <c r="AI32" s="314">
        <v>0.24851114108746686</v>
      </c>
      <c r="AJ32" s="314">
        <v>0.24733602829825957</v>
      </c>
      <c r="AK32" s="314">
        <v>0.25806543766733647</v>
      </c>
      <c r="AL32" s="314">
        <v>0.239414714424937</v>
      </c>
      <c r="AM32" s="314">
        <v>0.24609782966260479</v>
      </c>
      <c r="AN32" s="314">
        <v>0.24147732086888207</v>
      </c>
      <c r="AO32" s="314">
        <v>0.24528131712982618</v>
      </c>
      <c r="AP32" s="314">
        <v>0.43161599259835076</v>
      </c>
      <c r="AQ32" s="315">
        <v>0.47957395345431703</v>
      </c>
    </row>
    <row r="33" spans="1:43" x14ac:dyDescent="0.25">
      <c r="A33" s="22" t="s">
        <v>22</v>
      </c>
      <c r="B33" s="316">
        <v>8.9083808760244132E-2</v>
      </c>
      <c r="C33" s="316">
        <v>8.7612682722300217E-2</v>
      </c>
      <c r="D33" s="316">
        <v>7.6781233940932864E-2</v>
      </c>
      <c r="E33" s="316">
        <v>7.5148938535802831E-2</v>
      </c>
      <c r="F33" s="316">
        <v>7.1931176904106525E-2</v>
      </c>
      <c r="G33" s="316">
        <v>6.9882939287850429E-2</v>
      </c>
      <c r="H33" s="316">
        <v>7.2242195689952368E-2</v>
      </c>
      <c r="I33" s="316">
        <v>7.5543368693105892E-2</v>
      </c>
      <c r="J33" s="317">
        <v>9.729795661440313E-2</v>
      </c>
      <c r="K33" s="316">
        <v>6.1811590594055298E-2</v>
      </c>
      <c r="L33" s="316">
        <v>5.7533002988236187E-2</v>
      </c>
      <c r="M33" s="316">
        <v>6.5205693092437025E-2</v>
      </c>
      <c r="N33" s="316">
        <v>6.3588626908896537E-2</v>
      </c>
      <c r="O33" s="316">
        <v>7.004607363698824E-2</v>
      </c>
      <c r="P33" s="316">
        <v>6.7579205357630692E-2</v>
      </c>
      <c r="Q33" s="316">
        <v>7.2724738701184927E-2</v>
      </c>
      <c r="R33" s="316">
        <v>6.9523548371145882E-2</v>
      </c>
      <c r="S33" s="316">
        <v>7.3221748117538454E-2</v>
      </c>
      <c r="T33" s="316">
        <v>7.749162986400851E-2</v>
      </c>
      <c r="U33" s="316">
        <v>6.8505759172923938E-2</v>
      </c>
      <c r="V33" s="316">
        <v>6.8473998092210941E-2</v>
      </c>
      <c r="W33" s="316">
        <v>7.6798868613934632E-2</v>
      </c>
      <c r="X33" s="316">
        <v>7.4108647673380185E-2</v>
      </c>
      <c r="Y33" s="316">
        <v>7.6458191655261062E-2</v>
      </c>
      <c r="Z33" s="316">
        <v>6.5872993000000005E-2</v>
      </c>
      <c r="AA33" s="316">
        <v>6.8127286180862945E-2</v>
      </c>
      <c r="AB33" s="316">
        <v>6.4576054181971793E-2</v>
      </c>
      <c r="AC33" s="316">
        <v>5.9919883400740566E-2</v>
      </c>
      <c r="AD33" s="316">
        <v>5.7924674655199189E-2</v>
      </c>
      <c r="AE33" s="316">
        <v>5.8499636079217973E-2</v>
      </c>
      <c r="AF33" s="316">
        <v>6.6675174240256818E-2</v>
      </c>
      <c r="AG33" s="316">
        <v>6.3309276752777408E-2</v>
      </c>
      <c r="AH33" s="316">
        <v>6.2830840590526807E-2</v>
      </c>
      <c r="AI33" s="316">
        <v>6.5201064530403988E-2</v>
      </c>
      <c r="AJ33" s="316">
        <v>6.4935719559005178E-2</v>
      </c>
      <c r="AK33" s="316">
        <v>6.5108060827798186E-2</v>
      </c>
      <c r="AL33" s="316">
        <v>6.5429925813070611E-2</v>
      </c>
      <c r="AM33" s="316">
        <v>6.7335480467001205E-2</v>
      </c>
      <c r="AN33" s="316">
        <v>6.8938356476098459E-2</v>
      </c>
      <c r="AO33" s="316">
        <v>7.0698763431509062E-2</v>
      </c>
      <c r="AP33" s="316">
        <v>8.5392052589833262E-2</v>
      </c>
      <c r="AQ33" s="320">
        <v>8.5987748153380353E-2</v>
      </c>
    </row>
    <row r="34" spans="1:43" x14ac:dyDescent="0.25">
      <c r="A34" s="22" t="s">
        <v>23</v>
      </c>
      <c r="B34" s="316">
        <v>0.11798772369914655</v>
      </c>
      <c r="C34" s="316">
        <v>0.11019412033563587</v>
      </c>
      <c r="D34" s="316">
        <v>0.13432158842045111</v>
      </c>
      <c r="E34" s="316">
        <v>9.4956782477829973E-2</v>
      </c>
      <c r="F34" s="316">
        <v>0.12268880020051286</v>
      </c>
      <c r="G34" s="316">
        <v>0.12477746857742855</v>
      </c>
      <c r="H34" s="316">
        <v>0.12447788391133595</v>
      </c>
      <c r="I34" s="316">
        <v>0.12359350692273524</v>
      </c>
      <c r="J34" s="316">
        <v>0.12731739083842356</v>
      </c>
      <c r="K34" s="316">
        <v>0.12027688280306081</v>
      </c>
      <c r="L34" s="316">
        <v>0.11727482998964997</v>
      </c>
      <c r="M34" s="316">
        <v>0.12053486828437805</v>
      </c>
      <c r="N34" s="316">
        <v>0.1281628569197093</v>
      </c>
      <c r="O34" s="316">
        <v>0.12409487275507988</v>
      </c>
      <c r="P34" s="316">
        <v>0.13773112627466344</v>
      </c>
      <c r="Q34" s="316">
        <v>0.1329538959299591</v>
      </c>
      <c r="R34" s="316">
        <v>0.1325857416909712</v>
      </c>
      <c r="S34" s="316">
        <v>0.1352130347759532</v>
      </c>
      <c r="T34" s="316">
        <v>0.14041608668607702</v>
      </c>
      <c r="U34" s="316">
        <v>0.14759875021212454</v>
      </c>
      <c r="V34" s="316">
        <v>0.14216863964189172</v>
      </c>
      <c r="W34" s="316">
        <v>0.15384297186512014</v>
      </c>
      <c r="X34" s="316">
        <v>0.1560909516366413</v>
      </c>
      <c r="Y34" s="316">
        <v>0.15975172807134447</v>
      </c>
      <c r="Z34" s="316">
        <v>0.154469103</v>
      </c>
      <c r="AA34" s="316">
        <v>0.15513937813143652</v>
      </c>
      <c r="AB34" s="316">
        <v>0.15259973849158737</v>
      </c>
      <c r="AC34" s="316">
        <v>0.15555627962776844</v>
      </c>
      <c r="AD34" s="316">
        <v>0.15812170218965726</v>
      </c>
      <c r="AE34" s="316">
        <v>0.15860787761626177</v>
      </c>
      <c r="AF34" s="316">
        <v>0.15594677418907599</v>
      </c>
      <c r="AG34" s="316">
        <v>0.16204541205876041</v>
      </c>
      <c r="AH34" s="316">
        <v>0.1705467826189678</v>
      </c>
      <c r="AI34" s="316">
        <v>0.16759224686989993</v>
      </c>
      <c r="AJ34" s="316">
        <v>0.16210236042864776</v>
      </c>
      <c r="AK34" s="316">
        <v>0.17550341150421783</v>
      </c>
      <c r="AL34" s="316">
        <v>0.179296516408187</v>
      </c>
      <c r="AM34" s="316">
        <v>0.18479798995541324</v>
      </c>
      <c r="AN34" s="316">
        <v>0.17648769452682334</v>
      </c>
      <c r="AO34" s="316">
        <v>0.1759806887754683</v>
      </c>
      <c r="AP34" s="316">
        <v>0.16733206920380642</v>
      </c>
      <c r="AQ34" s="320">
        <v>0.16728759986434052</v>
      </c>
    </row>
    <row r="35" spans="1:43" x14ac:dyDescent="0.25">
      <c r="A35" s="22" t="s">
        <v>24</v>
      </c>
      <c r="B35" s="312">
        <v>0.3172242619607924</v>
      </c>
      <c r="C35" s="312">
        <v>0.29807010356508828</v>
      </c>
      <c r="D35" s="312">
        <v>0.31395222556072133</v>
      </c>
      <c r="E35" s="312">
        <v>0.30787261146496814</v>
      </c>
      <c r="F35" s="312">
        <v>0.32486234863476504</v>
      </c>
      <c r="G35" s="312">
        <v>0.35888825306950173</v>
      </c>
      <c r="H35" s="312">
        <v>0.32333069237202344</v>
      </c>
      <c r="I35" s="312">
        <v>0.30256525148426122</v>
      </c>
      <c r="J35" s="312">
        <v>0.30996228089638339</v>
      </c>
      <c r="K35" s="312">
        <v>0.29933764994313733</v>
      </c>
      <c r="L35" s="312">
        <v>0.30573302822273074</v>
      </c>
      <c r="M35" s="312">
        <v>0.36555093088752089</v>
      </c>
      <c r="N35" s="312">
        <v>0.35685129057489245</v>
      </c>
      <c r="O35" s="312">
        <v>0.30980086553884334</v>
      </c>
      <c r="P35" s="312">
        <v>0.31742176553012613</v>
      </c>
      <c r="Q35" s="312">
        <v>0.31236484910382739</v>
      </c>
      <c r="R35" s="312">
        <v>0.31268403767686642</v>
      </c>
      <c r="S35" s="312">
        <v>0.33376788870684543</v>
      </c>
      <c r="T35" s="312">
        <v>0.30719081157731842</v>
      </c>
      <c r="U35" s="312">
        <v>0.30783771196887927</v>
      </c>
      <c r="V35" s="312">
        <v>0.31407427404399163</v>
      </c>
      <c r="W35" s="312">
        <v>0.303627787604481</v>
      </c>
      <c r="X35" s="312">
        <v>0.32047022293836408</v>
      </c>
      <c r="Y35" s="312">
        <v>0.32295457930007448</v>
      </c>
      <c r="Z35" s="312">
        <v>0.308352454</v>
      </c>
      <c r="AA35" s="312">
        <v>0.31547667558977122</v>
      </c>
      <c r="AB35" s="312">
        <v>0.31418881455514169</v>
      </c>
      <c r="AC35" s="312">
        <v>0.34450990195865305</v>
      </c>
      <c r="AD35" s="312">
        <v>0.34990267432745464</v>
      </c>
      <c r="AE35" s="312">
        <v>0.33585967823175611</v>
      </c>
      <c r="AF35" s="312">
        <v>0.36189960878044469</v>
      </c>
      <c r="AG35" s="312">
        <v>0.38996098349738556</v>
      </c>
      <c r="AH35" s="312">
        <v>0.3823997645847127</v>
      </c>
      <c r="AI35" s="312">
        <v>0.39572010767403043</v>
      </c>
      <c r="AJ35" s="312">
        <v>0.38507279948072881</v>
      </c>
      <c r="AK35" s="312">
        <v>0.38799274901173336</v>
      </c>
      <c r="AL35" s="312">
        <v>0.40647219249920957</v>
      </c>
      <c r="AM35" s="312">
        <v>0.41346496012807599</v>
      </c>
      <c r="AN35" s="312">
        <v>0.41399275206246827</v>
      </c>
      <c r="AO35" s="312">
        <v>0.44950987528545155</v>
      </c>
      <c r="AP35" s="312">
        <v>0.4353755653384076</v>
      </c>
      <c r="AQ35" s="313">
        <v>0.40916973436319032</v>
      </c>
    </row>
    <row r="36" spans="1:43" x14ac:dyDescent="0.25">
      <c r="A36" s="22" t="s">
        <v>25</v>
      </c>
      <c r="B36" s="316">
        <v>3.2306201252249894E-2</v>
      </c>
      <c r="C36" s="316">
        <v>2.6656511805026657E-2</v>
      </c>
      <c r="D36" s="316">
        <v>2.0200417939681511E-2</v>
      </c>
      <c r="E36" s="316">
        <v>2.5316203565381935E-2</v>
      </c>
      <c r="F36" s="316">
        <v>2.1569416498993965E-2</v>
      </c>
      <c r="G36" s="316">
        <v>1.2571506093562756E-2</v>
      </c>
      <c r="H36" s="316">
        <v>1.9879769639406034E-2</v>
      </c>
      <c r="I36" s="316">
        <v>5.0564638462834988E-3</v>
      </c>
      <c r="J36" s="316">
        <v>7.8769604749550047E-3</v>
      </c>
      <c r="K36" s="316">
        <v>2.3364072080229115E-2</v>
      </c>
      <c r="L36" s="316">
        <v>2.4733841151053499E-2</v>
      </c>
      <c r="M36" s="316">
        <v>3.0667436292115616E-2</v>
      </c>
      <c r="N36" s="316">
        <v>2.8183678598355653E-2</v>
      </c>
      <c r="O36" s="316">
        <v>4.491630930972472E-2</v>
      </c>
      <c r="P36" s="316">
        <v>2.3169048240868559E-2</v>
      </c>
      <c r="Q36" s="316">
        <v>3.2157447746266381E-2</v>
      </c>
      <c r="R36" s="316">
        <v>4.700142989317857E-2</v>
      </c>
      <c r="S36" s="316">
        <v>4.0161316016735282E-2</v>
      </c>
      <c r="T36" s="316">
        <v>3.5262630754333543E-2</v>
      </c>
      <c r="U36" s="316">
        <v>4.0934613487726625E-2</v>
      </c>
      <c r="V36" s="316">
        <v>3.5937441233063652E-2</v>
      </c>
      <c r="W36" s="316">
        <v>2.9560418295793589E-2</v>
      </c>
      <c r="X36" s="316">
        <v>3.606352053822362E-2</v>
      </c>
      <c r="Y36" s="316">
        <v>3.6991717879748531E-2</v>
      </c>
      <c r="Z36" s="316">
        <v>3.5067355000000001E-2</v>
      </c>
      <c r="AA36" s="316">
        <v>3.3333607488820645E-2</v>
      </c>
      <c r="AB36" s="316">
        <v>3.8089355485450269E-2</v>
      </c>
      <c r="AC36" s="316">
        <v>3.246943533783863E-2</v>
      </c>
      <c r="AD36" s="316">
        <v>4.7331596149759084E-2</v>
      </c>
      <c r="AE36" s="316">
        <v>3.8923594231702538E-2</v>
      </c>
      <c r="AF36" s="316">
        <v>4.7738774980534651E-2</v>
      </c>
      <c r="AG36" s="316">
        <v>5.0188525579803238E-2</v>
      </c>
      <c r="AH36" s="316">
        <v>5.9813920497024296E-2</v>
      </c>
      <c r="AI36" s="316">
        <v>6.0114512393524736E-2</v>
      </c>
      <c r="AJ36" s="316">
        <v>7.526079586356213E-2</v>
      </c>
      <c r="AK36" s="316">
        <v>5.0898663037680834E-2</v>
      </c>
      <c r="AL36" s="316">
        <v>6.408411167560811E-2</v>
      </c>
      <c r="AM36" s="316">
        <v>9.0215051993450909E-2</v>
      </c>
      <c r="AN36" s="317">
        <v>9.8120942698556812E-2</v>
      </c>
      <c r="AO36" s="317">
        <v>9.6594490978102687E-2</v>
      </c>
      <c r="AP36" s="316">
        <v>9.3188833641295266E-2</v>
      </c>
      <c r="AQ36" s="320">
        <v>9.4370739767088388E-2</v>
      </c>
    </row>
    <row r="37" spans="1:43" x14ac:dyDescent="0.25">
      <c r="A37" s="22" t="s">
        <v>26</v>
      </c>
      <c r="B37" s="312">
        <v>0.22080399322577771</v>
      </c>
      <c r="C37" s="312">
        <v>0.1396009640785526</v>
      </c>
      <c r="D37" s="312">
        <v>0.19828913445508295</v>
      </c>
      <c r="E37" s="312">
        <v>0.13718333285343839</v>
      </c>
      <c r="F37" s="312">
        <v>0.13654792592202911</v>
      </c>
      <c r="G37" s="312">
        <v>0.15295180234454694</v>
      </c>
      <c r="H37" s="312">
        <v>0.15264156349546709</v>
      </c>
      <c r="I37" s="312">
        <v>0.1397218231683427</v>
      </c>
      <c r="J37" s="312">
        <v>0.18706800223812819</v>
      </c>
      <c r="K37" s="312">
        <v>0.21686666653196396</v>
      </c>
      <c r="L37" s="312">
        <v>0.16855141889520778</v>
      </c>
      <c r="M37" s="312">
        <v>0.18832025442371389</v>
      </c>
      <c r="N37" s="312">
        <v>0.18610477794375044</v>
      </c>
      <c r="O37" s="312">
        <v>0.18934724542889234</v>
      </c>
      <c r="P37" s="312">
        <v>0.15002594086692411</v>
      </c>
      <c r="Q37" s="312">
        <v>0.13782284391448388</v>
      </c>
      <c r="R37" s="312">
        <v>0.13811070301715639</v>
      </c>
      <c r="S37" s="312">
        <v>0.14629630157973872</v>
      </c>
      <c r="T37" s="312">
        <v>0.15920503343811993</v>
      </c>
      <c r="U37" s="312">
        <v>0.14764011580933689</v>
      </c>
      <c r="V37" s="312">
        <v>0.14160518214260159</v>
      </c>
      <c r="W37" s="312">
        <v>0.16179114153947877</v>
      </c>
      <c r="X37" s="312">
        <v>0.16196776858404438</v>
      </c>
      <c r="Y37" s="312">
        <v>0.16351798534444753</v>
      </c>
      <c r="Z37" s="312">
        <v>0.15345076799999999</v>
      </c>
      <c r="AA37" s="312">
        <v>0.17151988108194319</v>
      </c>
      <c r="AB37" s="312">
        <v>0.17449985351526567</v>
      </c>
      <c r="AC37" s="312">
        <v>0.15549640465034978</v>
      </c>
      <c r="AD37" s="312">
        <v>0.16698308863992911</v>
      </c>
      <c r="AE37" s="312">
        <v>0.16928585395216902</v>
      </c>
      <c r="AF37" s="312">
        <v>0.15167609842291266</v>
      </c>
      <c r="AG37" s="312">
        <v>0.19684704861532071</v>
      </c>
      <c r="AH37" s="312">
        <v>0.20648484937719294</v>
      </c>
      <c r="AI37" s="312">
        <v>0.19086845666069061</v>
      </c>
      <c r="AJ37" s="312">
        <v>0.16663964957458691</v>
      </c>
      <c r="AK37" s="312">
        <v>0.17552147099354723</v>
      </c>
      <c r="AL37" s="312">
        <v>0.18913549586938824</v>
      </c>
      <c r="AM37" s="312">
        <v>0.18213968653127469</v>
      </c>
      <c r="AN37" s="312">
        <v>0.21007707834514749</v>
      </c>
      <c r="AO37" s="312">
        <v>0.2438803864165261</v>
      </c>
      <c r="AP37" s="312">
        <v>0.17686406041928235</v>
      </c>
      <c r="AQ37" s="313">
        <v>0.18141661288743383</v>
      </c>
    </row>
    <row r="38" spans="1:43" x14ac:dyDescent="0.25">
      <c r="A38" s="22" t="s">
        <v>27</v>
      </c>
      <c r="B38" s="312">
        <v>0.62462148505856185</v>
      </c>
      <c r="C38" s="312">
        <v>0.64536219093766001</v>
      </c>
      <c r="D38" s="312">
        <v>0.69469085835377464</v>
      </c>
      <c r="E38" s="312">
        <v>0.688331083558961</v>
      </c>
      <c r="F38" s="312">
        <v>0.71239501745777112</v>
      </c>
      <c r="G38" s="312">
        <v>0.68653700963580755</v>
      </c>
      <c r="H38" s="312">
        <v>0.70232764529520653</v>
      </c>
      <c r="I38" s="312">
        <v>0.70671837350986189</v>
      </c>
      <c r="J38" s="312">
        <v>0.56193513489147828</v>
      </c>
      <c r="K38" s="312">
        <v>0.73205108886398385</v>
      </c>
      <c r="L38" s="312">
        <v>0.72996609084365316</v>
      </c>
      <c r="M38" s="312">
        <v>0.74768912978104907</v>
      </c>
      <c r="N38" s="312">
        <v>0.7160627789236137</v>
      </c>
      <c r="O38" s="312">
        <v>0.76349349452714188</v>
      </c>
      <c r="P38" s="312">
        <v>0.64901863553765915</v>
      </c>
      <c r="Q38" s="312">
        <v>0.64009753458749641</v>
      </c>
      <c r="R38" s="312">
        <v>0.5829477610668049</v>
      </c>
      <c r="S38" s="312">
        <v>0.63990634225796594</v>
      </c>
      <c r="T38" s="312">
        <v>0.62418381968727177</v>
      </c>
      <c r="U38" s="312">
        <v>0.58831479063967418</v>
      </c>
      <c r="V38" s="312">
        <v>0.57260243724253168</v>
      </c>
      <c r="W38" s="312">
        <v>0.60487623117749911</v>
      </c>
      <c r="X38" s="312">
        <v>0.63562335834901751</v>
      </c>
      <c r="Y38" s="312">
        <v>0.56652402249267009</v>
      </c>
      <c r="Z38" s="312">
        <v>0.58564758500000003</v>
      </c>
      <c r="AA38" s="312">
        <v>0.62194899073954246</v>
      </c>
      <c r="AB38" s="312">
        <v>0.64462949475623943</v>
      </c>
      <c r="AC38" s="312">
        <v>0.60932427163425085</v>
      </c>
      <c r="AD38" s="312">
        <v>0.62551501098002416</v>
      </c>
      <c r="AE38" s="312">
        <v>0.64265916961863057</v>
      </c>
      <c r="AF38" s="312">
        <v>0.72187505829426557</v>
      </c>
      <c r="AG38" s="312">
        <v>0.76867913938464805</v>
      </c>
      <c r="AH38" s="312">
        <v>0.65339277126574546</v>
      </c>
      <c r="AI38" s="312">
        <v>0.693839183799137</v>
      </c>
      <c r="AJ38" s="312">
        <v>0.68795582242694253</v>
      </c>
      <c r="AK38" s="312">
        <v>0.70955951404006512</v>
      </c>
      <c r="AL38" s="312">
        <v>0.74778079909796247</v>
      </c>
      <c r="AM38" s="312">
        <v>0.79022546582624709</v>
      </c>
      <c r="AN38" s="312">
        <v>0.80699398708753523</v>
      </c>
      <c r="AO38" s="312">
        <v>0.78939526607763288</v>
      </c>
      <c r="AP38" s="312">
        <v>0.79388009634953705</v>
      </c>
      <c r="AQ38" s="313">
        <v>0.78831405726658077</v>
      </c>
    </row>
    <row r="39" spans="1:43" x14ac:dyDescent="0.25">
      <c r="A39" s="22" t="s">
        <v>28</v>
      </c>
      <c r="B39" s="314">
        <v>0.97062656425304217</v>
      </c>
      <c r="C39" s="314">
        <v>0.96731448543959253</v>
      </c>
      <c r="D39" s="314">
        <v>0.96631329033568636</v>
      </c>
      <c r="E39" s="314">
        <v>0.97445658001562474</v>
      </c>
      <c r="F39" s="314">
        <v>0.97038824332137108</v>
      </c>
      <c r="G39" s="314">
        <v>0.98044947092036172</v>
      </c>
      <c r="H39" s="314">
        <v>0.97345128378395041</v>
      </c>
      <c r="I39" s="314">
        <v>0.96815945013505922</v>
      </c>
      <c r="J39" s="314">
        <v>0.98470146032941763</v>
      </c>
      <c r="K39" s="314">
        <v>0.98659374793976995</v>
      </c>
      <c r="L39" s="314">
        <v>0.96762556058503102</v>
      </c>
      <c r="M39" s="314">
        <v>0.99928633661717614</v>
      </c>
      <c r="N39" s="314">
        <v>0.9810438211568564</v>
      </c>
      <c r="O39" s="314">
        <v>0.98950384451317863</v>
      </c>
      <c r="P39" s="314">
        <v>0.97802907299850717</v>
      </c>
      <c r="Q39" s="314">
        <v>0.94975272519344012</v>
      </c>
      <c r="R39" s="314">
        <v>0.94640292484585153</v>
      </c>
      <c r="S39" s="314">
        <v>0.93500006555055915</v>
      </c>
      <c r="T39" s="314">
        <v>0.94215853412544004</v>
      </c>
      <c r="U39" s="314">
        <v>0.93300438615751868</v>
      </c>
      <c r="V39" s="314">
        <v>0.92000778477305734</v>
      </c>
      <c r="W39" s="314">
        <v>0.92514678806642792</v>
      </c>
      <c r="X39" s="314">
        <v>0.92472190697305034</v>
      </c>
      <c r="Y39" s="314">
        <v>0.9222225875207738</v>
      </c>
      <c r="Z39" s="314">
        <v>0.91580659099999995</v>
      </c>
      <c r="AA39" s="314">
        <v>0.91645456445623663</v>
      </c>
      <c r="AB39" s="314">
        <v>0.92963103813722936</v>
      </c>
      <c r="AC39" s="314">
        <v>0.93042578740694792</v>
      </c>
      <c r="AD39" s="314">
        <v>0.93597122021113455</v>
      </c>
      <c r="AE39" s="314">
        <v>0.93483319389475106</v>
      </c>
      <c r="AF39" s="314">
        <v>0.93250016808476688</v>
      </c>
      <c r="AG39" s="314">
        <v>0.94515101441154248</v>
      </c>
      <c r="AH39" s="314">
        <v>0.92894669203983704</v>
      </c>
      <c r="AI39" s="314">
        <v>0.93791358255125568</v>
      </c>
      <c r="AJ39" s="314">
        <v>0.93060946874157346</v>
      </c>
      <c r="AK39" s="314">
        <v>0.94079056844483233</v>
      </c>
      <c r="AL39" s="314">
        <v>0.94618590887111254</v>
      </c>
      <c r="AM39" s="314">
        <v>0.95291108591034701</v>
      </c>
      <c r="AN39" s="314">
        <v>0.95893062319600675</v>
      </c>
      <c r="AO39" s="314">
        <v>0.95063953920466415</v>
      </c>
      <c r="AP39" s="314">
        <v>0.97373986342466712</v>
      </c>
      <c r="AQ39" s="315">
        <v>0.95862417207949946</v>
      </c>
    </row>
    <row r="40" spans="1:43" x14ac:dyDescent="0.25">
      <c r="A40" s="22" t="s">
        <v>29</v>
      </c>
      <c r="B40" s="316">
        <v>1.6680670961317027E-3</v>
      </c>
      <c r="C40" s="316">
        <v>1.3092120923589622E-3</v>
      </c>
      <c r="D40" s="316">
        <v>2.4513188786079269E-3</v>
      </c>
      <c r="E40" s="316">
        <v>0</v>
      </c>
      <c r="F40" s="316">
        <v>0</v>
      </c>
      <c r="G40" s="316">
        <v>0</v>
      </c>
      <c r="H40" s="316">
        <v>0</v>
      </c>
      <c r="I40" s="316">
        <v>0</v>
      </c>
      <c r="J40" s="316">
        <v>8.131255804354556E-4</v>
      </c>
      <c r="K40" s="316">
        <v>0</v>
      </c>
      <c r="L40" s="316">
        <v>0</v>
      </c>
      <c r="M40" s="316">
        <v>1.196522577296656E-2</v>
      </c>
      <c r="N40" s="316">
        <v>1.6247389589295381E-2</v>
      </c>
      <c r="O40" s="316">
        <v>7.5709658252352753E-4</v>
      </c>
      <c r="P40" s="316">
        <v>9.614591810031152E-3</v>
      </c>
      <c r="Q40" s="316">
        <v>1.0599516085670758E-2</v>
      </c>
      <c r="R40" s="316">
        <v>9.4409199616205305E-3</v>
      </c>
      <c r="S40" s="316">
        <v>9.9558418765616583E-3</v>
      </c>
      <c r="T40" s="316">
        <v>7.8482048922732389E-3</v>
      </c>
      <c r="U40" s="316">
        <v>8.1148564294631718E-3</v>
      </c>
      <c r="V40" s="316">
        <v>7.3885216914978029E-3</v>
      </c>
      <c r="W40" s="316">
        <v>1.4385296613738104E-2</v>
      </c>
      <c r="X40" s="316">
        <v>1.613902754471248E-2</v>
      </c>
      <c r="Y40" s="316">
        <v>1.5595519167516336E-2</v>
      </c>
      <c r="Z40" s="316">
        <v>1.2685877999999999E-2</v>
      </c>
      <c r="AA40" s="316">
        <v>2.1443919549774815E-2</v>
      </c>
      <c r="AB40" s="316">
        <v>2.0723716072388543E-2</v>
      </c>
      <c r="AC40" s="316">
        <v>2.8959384440044419E-2</v>
      </c>
      <c r="AD40" s="316">
        <v>2.2726621259454866E-2</v>
      </c>
      <c r="AE40" s="316">
        <v>2.5425810941624164E-2</v>
      </c>
      <c r="AF40" s="316">
        <v>2.1945007328551331E-2</v>
      </c>
      <c r="AG40" s="316">
        <v>2.1632575309164816E-2</v>
      </c>
      <c r="AH40" s="316">
        <v>2.2146114064352684E-2</v>
      </c>
      <c r="AI40" s="316">
        <v>2.7455148251669531E-2</v>
      </c>
      <c r="AJ40" s="316">
        <v>2.9692632079305371E-2</v>
      </c>
      <c r="AK40" s="316">
        <v>3.1255204122702843E-2</v>
      </c>
      <c r="AL40" s="316">
        <v>3.0323195941484603E-2</v>
      </c>
      <c r="AM40" s="316">
        <v>2.9527876845949205E-2</v>
      </c>
      <c r="AN40" s="316">
        <v>2.6325219544651671E-2</v>
      </c>
      <c r="AO40" s="316">
        <v>2.7113944885524877E-2</v>
      </c>
      <c r="AP40" s="316">
        <v>3.1041726183474214E-2</v>
      </c>
      <c r="AQ40" s="320">
        <v>3.1606537544485544E-2</v>
      </c>
    </row>
    <row r="41" spans="1:43" x14ac:dyDescent="0.25">
      <c r="A41" s="22" t="s">
        <v>30</v>
      </c>
      <c r="B41" s="314">
        <v>0.45564633339701865</v>
      </c>
      <c r="C41" s="314">
        <v>0.37862743926892328</v>
      </c>
      <c r="D41" s="314">
        <v>0.45688797932900371</v>
      </c>
      <c r="E41" s="314">
        <v>0.32632750174520869</v>
      </c>
      <c r="F41" s="314">
        <v>0.33944425632149328</v>
      </c>
      <c r="G41" s="314">
        <v>0.34402072080506135</v>
      </c>
      <c r="H41" s="314">
        <v>0.32636104213764222</v>
      </c>
      <c r="I41" s="314">
        <v>0.30096176848680178</v>
      </c>
      <c r="J41" s="314">
        <v>0.34645647533452611</v>
      </c>
      <c r="K41" s="314">
        <v>0.38473964417425555</v>
      </c>
      <c r="L41" s="314">
        <v>0.33622622702908728</v>
      </c>
      <c r="M41" s="314">
        <v>0.34323930305088252</v>
      </c>
      <c r="N41" s="314">
        <v>0.3626292160768031</v>
      </c>
      <c r="O41" s="314">
        <v>0.35764224822474944</v>
      </c>
      <c r="P41" s="314">
        <v>0.32723319362106507</v>
      </c>
      <c r="Q41" s="314">
        <v>0.29440324903684173</v>
      </c>
      <c r="R41" s="314">
        <v>0.18032185908538556</v>
      </c>
      <c r="S41" s="314">
        <v>0.16658010949649127</v>
      </c>
      <c r="T41" s="314">
        <v>0.18004146747733143</v>
      </c>
      <c r="U41" s="314">
        <v>0.13535641309319746</v>
      </c>
      <c r="V41" s="314">
        <v>0.13316386595491256</v>
      </c>
      <c r="W41" s="314">
        <v>0.1363096444063169</v>
      </c>
      <c r="X41" s="314">
        <v>0.18623486996971839</v>
      </c>
      <c r="Y41" s="314">
        <v>0.19229885493498389</v>
      </c>
      <c r="Z41" s="314">
        <v>0.205405861</v>
      </c>
      <c r="AA41" s="314">
        <v>0.35051922478176312</v>
      </c>
      <c r="AB41" s="314">
        <v>0.35504924980289781</v>
      </c>
      <c r="AC41" s="314">
        <v>0.35533594802590263</v>
      </c>
      <c r="AD41" s="314">
        <v>0.35024503681839475</v>
      </c>
      <c r="AE41" s="314">
        <v>0.35464366198633801</v>
      </c>
      <c r="AF41" s="314">
        <v>0.34200186718408687</v>
      </c>
      <c r="AG41" s="314">
        <v>0.34447908322962717</v>
      </c>
      <c r="AH41" s="314">
        <v>0.35809607999432508</v>
      </c>
      <c r="AI41" s="314">
        <v>0.34458433970048208</v>
      </c>
      <c r="AJ41" s="314">
        <v>0.33583620751653287</v>
      </c>
      <c r="AK41" s="314">
        <v>0.32427455776688613</v>
      </c>
      <c r="AL41" s="314">
        <v>0.33204831004274199</v>
      </c>
      <c r="AM41" s="314">
        <v>0.3195100559973052</v>
      </c>
      <c r="AN41" s="314">
        <v>0.37350320746716009</v>
      </c>
      <c r="AO41" s="314">
        <v>0.34011704631325751</v>
      </c>
      <c r="AP41" s="314">
        <v>0.34273533820050506</v>
      </c>
      <c r="AQ41" s="315">
        <v>0.29465941857940259</v>
      </c>
    </row>
    <row r="42" spans="1:43" x14ac:dyDescent="0.25">
      <c r="A42" s="22" t="s">
        <v>31</v>
      </c>
      <c r="B42" s="322">
        <v>0.10259794480882413</v>
      </c>
      <c r="C42" s="322">
        <v>0.10331893261079657</v>
      </c>
      <c r="D42" s="322">
        <v>0.10294172035534384</v>
      </c>
      <c r="E42" s="322">
        <v>9.9938851228415046E-2</v>
      </c>
      <c r="F42" s="312">
        <v>0.12374875561443252</v>
      </c>
      <c r="G42" s="312">
        <v>0.12385371478776563</v>
      </c>
      <c r="H42" s="312">
        <v>0.1237659863092111</v>
      </c>
      <c r="I42" s="312">
        <v>0.10319029130801156</v>
      </c>
      <c r="J42" s="312">
        <v>0.10509572560587657</v>
      </c>
      <c r="K42" s="312">
        <v>0.11214774188603402</v>
      </c>
      <c r="L42" s="312">
        <v>9.3018073780638769E-2</v>
      </c>
      <c r="M42" s="312">
        <v>0.11008756452446801</v>
      </c>
      <c r="N42" s="312">
        <v>0.1086538343224875</v>
      </c>
      <c r="O42" s="312">
        <v>0.11641722083793997</v>
      </c>
      <c r="P42" s="312">
        <v>0.11627486363281363</v>
      </c>
      <c r="Q42" s="312">
        <v>0.11593577525448664</v>
      </c>
      <c r="R42" s="312">
        <v>0.1160078384230937</v>
      </c>
      <c r="S42" s="312">
        <v>0.11238803031794468</v>
      </c>
      <c r="T42" s="312">
        <v>0.11302170765810542</v>
      </c>
      <c r="U42" s="312">
        <v>0.10607431287728013</v>
      </c>
      <c r="V42" s="312">
        <v>0.11788566097752426</v>
      </c>
      <c r="W42" s="312">
        <v>0.10831724661353924</v>
      </c>
      <c r="X42" s="312">
        <v>0.11159729326644563</v>
      </c>
      <c r="Y42" s="312">
        <v>0.11095095539047196</v>
      </c>
      <c r="Z42" s="312">
        <v>0.11272995099999999</v>
      </c>
      <c r="AA42" s="312">
        <v>0.11049316544048098</v>
      </c>
      <c r="AB42" s="312">
        <v>0.11224514926751579</v>
      </c>
      <c r="AC42" s="312">
        <v>0.11497322283169864</v>
      </c>
      <c r="AD42" s="312">
        <v>0.11854151806318969</v>
      </c>
      <c r="AE42" s="312">
        <v>0.11752084572597393</v>
      </c>
      <c r="AF42" s="312">
        <v>0.11795500204233042</v>
      </c>
      <c r="AG42" s="312">
        <v>0.11179802774977968</v>
      </c>
      <c r="AH42" s="312">
        <v>0.11324815171950862</v>
      </c>
      <c r="AI42" s="312">
        <v>0.10910325289793729</v>
      </c>
      <c r="AJ42" s="312">
        <v>0.11712171258937158</v>
      </c>
      <c r="AK42" s="312">
        <v>0.11358306959860981</v>
      </c>
      <c r="AL42" s="312">
        <v>0.11951236123349271</v>
      </c>
      <c r="AM42" s="312">
        <v>0.14203640750335672</v>
      </c>
      <c r="AN42" s="312">
        <v>0.12841802809076547</v>
      </c>
      <c r="AO42" s="312">
        <v>0.12626412146629074</v>
      </c>
      <c r="AP42" s="312">
        <v>0.11823817292006526</v>
      </c>
      <c r="AQ42" s="313">
        <v>0.12225266798668441</v>
      </c>
    </row>
    <row r="43" spans="1:43" x14ac:dyDescent="0.25">
      <c r="A43" s="22" t="s">
        <v>32</v>
      </c>
      <c r="B43" s="316">
        <v>5.219448631185785E-2</v>
      </c>
      <c r="C43" s="316">
        <v>5.2888797788189799E-2</v>
      </c>
      <c r="D43" s="316">
        <v>5.6111756585399374E-2</v>
      </c>
      <c r="E43" s="316">
        <v>5.599726616573953E-2</v>
      </c>
      <c r="F43" s="316">
        <v>5.2606052541268919E-2</v>
      </c>
      <c r="G43" s="316">
        <v>4.4611165584543817E-2</v>
      </c>
      <c r="H43" s="316">
        <v>4.7212569663650353E-2</v>
      </c>
      <c r="I43" s="316">
        <v>4.9725756781875061E-2</v>
      </c>
      <c r="J43" s="316">
        <v>5.088032724270912E-2</v>
      </c>
      <c r="K43" s="316">
        <v>5.0696886804741437E-2</v>
      </c>
      <c r="L43" s="316">
        <v>5.8915913659591528E-2</v>
      </c>
      <c r="M43" s="316">
        <v>5.8514453526768796E-2</v>
      </c>
      <c r="N43" s="316">
        <v>5.7366529557692857E-2</v>
      </c>
      <c r="O43" s="316">
        <v>6.0856222266044542E-2</v>
      </c>
      <c r="P43" s="316">
        <v>5.1244560512641528E-2</v>
      </c>
      <c r="Q43" s="316">
        <v>4.6663613565114233E-2</v>
      </c>
      <c r="R43" s="316">
        <v>5.3444760949642213E-2</v>
      </c>
      <c r="S43" s="316">
        <v>5.6676395799085018E-2</v>
      </c>
      <c r="T43" s="316">
        <v>5.7087862431907492E-2</v>
      </c>
      <c r="U43" s="316">
        <v>5.2250218375074188E-2</v>
      </c>
      <c r="V43" s="316">
        <v>5.8814298810759745E-2</v>
      </c>
      <c r="W43" s="316">
        <v>5.7952114954312822E-2</v>
      </c>
      <c r="X43" s="316">
        <v>5.746661576047845E-2</v>
      </c>
      <c r="Y43" s="316">
        <v>6.3711915847439474E-2</v>
      </c>
      <c r="Z43" s="316">
        <v>6.7487939999999996E-2</v>
      </c>
      <c r="AA43" s="316">
        <v>7.3920775863106733E-2</v>
      </c>
      <c r="AB43" s="316">
        <v>7.6562192353275382E-2</v>
      </c>
      <c r="AC43" s="316">
        <v>7.9865025917504162E-2</v>
      </c>
      <c r="AD43" s="316">
        <v>7.5361629074853984E-2</v>
      </c>
      <c r="AE43" s="316">
        <v>6.4720030873446244E-2</v>
      </c>
      <c r="AF43" s="316">
        <v>7.5890355653434174E-2</v>
      </c>
      <c r="AG43" s="316">
        <v>7.5145533712926843E-2</v>
      </c>
      <c r="AH43" s="316">
        <v>7.6414665761960349E-2</v>
      </c>
      <c r="AI43" s="316">
        <v>8.1947462025397724E-2</v>
      </c>
      <c r="AJ43" s="316">
        <v>7.9468395572345529E-2</v>
      </c>
      <c r="AK43" s="316">
        <v>8.2660298011098046E-2</v>
      </c>
      <c r="AL43" s="316">
        <v>8.611727596143573E-2</v>
      </c>
      <c r="AM43" s="316">
        <v>8.631211823644816E-2</v>
      </c>
      <c r="AN43" s="316">
        <v>8.808330903097468E-2</v>
      </c>
      <c r="AO43" s="316">
        <v>8.8159948244078079E-2</v>
      </c>
      <c r="AP43" s="316">
        <v>9.2334612231260424E-2</v>
      </c>
      <c r="AQ43" s="320">
        <v>9.2174226288732036E-2</v>
      </c>
    </row>
    <row r="44" spans="1:43" x14ac:dyDescent="0.25">
      <c r="A44" s="22" t="s">
        <v>33</v>
      </c>
      <c r="B44" s="316">
        <v>9.9398275116658937E-3</v>
      </c>
      <c r="C44" s="316">
        <v>2.0386070861807267E-2</v>
      </c>
      <c r="D44" s="316">
        <v>2.4005835943773868E-2</v>
      </c>
      <c r="E44" s="316">
        <v>2.6974087176089703E-2</v>
      </c>
      <c r="F44" s="316">
        <v>3.1694369412418093E-2</v>
      </c>
      <c r="G44" s="316">
        <v>3.4988451682513994E-2</v>
      </c>
      <c r="H44" s="316">
        <v>5.0791693385290784E-2</v>
      </c>
      <c r="I44" s="316">
        <v>5.2807634601667611E-2</v>
      </c>
      <c r="J44" s="316">
        <v>4.198329430941803E-2</v>
      </c>
      <c r="K44" s="316">
        <v>4.5996031178267283E-2</v>
      </c>
      <c r="L44" s="316">
        <v>4.1918466731049125E-2</v>
      </c>
      <c r="M44" s="316">
        <v>3.1241766863634654E-2</v>
      </c>
      <c r="N44" s="316">
        <v>2.9008525276515967E-2</v>
      </c>
      <c r="O44" s="316">
        <v>3.183401341289871E-2</v>
      </c>
      <c r="P44" s="316">
        <v>3.2965729245484479E-2</v>
      </c>
      <c r="Q44" s="316">
        <v>3.2420821646847932E-2</v>
      </c>
      <c r="R44" s="316">
        <v>3.4713040805674271E-2</v>
      </c>
      <c r="S44" s="316">
        <v>3.8433347350441148E-2</v>
      </c>
      <c r="T44" s="316">
        <v>3.9342261801303631E-2</v>
      </c>
      <c r="U44" s="316">
        <v>4.0652225309575685E-2</v>
      </c>
      <c r="V44" s="316">
        <v>4.1050733622206535E-2</v>
      </c>
      <c r="W44" s="316">
        <v>4.2697184089740083E-2</v>
      </c>
      <c r="X44" s="316">
        <v>4.3038366250892482E-2</v>
      </c>
      <c r="Y44" s="316">
        <v>4.5880485942539337E-2</v>
      </c>
      <c r="Z44" s="316">
        <v>5.0139784E-2</v>
      </c>
      <c r="AA44" s="316">
        <v>5.2912694332637927E-2</v>
      </c>
      <c r="AB44" s="316">
        <v>5.4091950909384824E-2</v>
      </c>
      <c r="AC44" s="316">
        <v>5.9157389300380593E-2</v>
      </c>
      <c r="AD44" s="316">
        <v>6.1034466105048674E-2</v>
      </c>
      <c r="AE44" s="316">
        <v>6.269266468540674E-2</v>
      </c>
      <c r="AF44" s="316">
        <v>7.9915381342866548E-2</v>
      </c>
      <c r="AG44" s="316">
        <v>6.3196259598374216E-2</v>
      </c>
      <c r="AH44" s="316">
        <v>7.3086446800007643E-2</v>
      </c>
      <c r="AI44" s="316">
        <v>6.9969987162456448E-2</v>
      </c>
      <c r="AJ44" s="316">
        <v>7.7527712817540104E-2</v>
      </c>
      <c r="AK44" s="316">
        <v>8.7626213716706605E-2</v>
      </c>
      <c r="AL44" s="316">
        <v>8.6931089871748843E-2</v>
      </c>
      <c r="AM44" s="319">
        <v>0.10117619537137067</v>
      </c>
      <c r="AN44" s="317">
        <v>9.6307064508442633E-2</v>
      </c>
      <c r="AO44" s="323">
        <v>0.10451214014268177</v>
      </c>
      <c r="AP44" s="324">
        <v>0.25556936119610135</v>
      </c>
      <c r="AQ44" s="325">
        <v>0.27724810898443164</v>
      </c>
    </row>
    <row r="45" spans="1:43" ht="15.75" thickBot="1" x14ac:dyDescent="0.3">
      <c r="A45" s="25" t="s">
        <v>34</v>
      </c>
      <c r="B45" s="326">
        <v>9.1745161630970129E-2</v>
      </c>
      <c r="C45" s="326">
        <v>9.2637272452810934E-2</v>
      </c>
      <c r="D45" s="327">
        <v>0.10828455807006269</v>
      </c>
      <c r="E45" s="326">
        <v>8.6293763375953472E-2</v>
      </c>
      <c r="F45" s="326">
        <v>8.5845120067985697E-2</v>
      </c>
      <c r="G45" s="326">
        <v>7.6977743371395388E-2</v>
      </c>
      <c r="H45" s="328">
        <v>9.827037373681706E-2</v>
      </c>
      <c r="I45" s="327">
        <v>0.10502026604582909</v>
      </c>
      <c r="J45" s="327">
        <v>0.11979993237665594</v>
      </c>
      <c r="K45" s="327">
        <v>0.14252718172927573</v>
      </c>
      <c r="L45" s="327">
        <v>0.11198199620246763</v>
      </c>
      <c r="M45" s="327">
        <v>0.12140752086545106</v>
      </c>
      <c r="N45" s="327">
        <v>0.13902858932949441</v>
      </c>
      <c r="O45" s="327">
        <v>0.12965669085174841</v>
      </c>
      <c r="P45" s="327">
        <v>0.13186555443669531</v>
      </c>
      <c r="Q45" s="327">
        <v>0.10885786274011235</v>
      </c>
      <c r="R45" s="327">
        <v>0.10970508006500038</v>
      </c>
      <c r="S45" s="327">
        <v>0.12822668072060989</v>
      </c>
      <c r="T45" s="327">
        <v>0.122373636253769</v>
      </c>
      <c r="U45" s="327">
        <v>0.12146317985905769</v>
      </c>
      <c r="V45" s="327">
        <v>0.11736545517183956</v>
      </c>
      <c r="W45" s="327">
        <v>0.12604801861207304</v>
      </c>
      <c r="X45" s="327">
        <v>0.12383341845722198</v>
      </c>
      <c r="Y45" s="327">
        <v>0.12062149539585716</v>
      </c>
      <c r="Z45" s="327">
        <v>0.125014338</v>
      </c>
      <c r="AA45" s="327">
        <v>0.11681511876214928</v>
      </c>
      <c r="AB45" s="327">
        <v>0.11852567361897376</v>
      </c>
      <c r="AC45" s="327">
        <v>0.12168877734990864</v>
      </c>
      <c r="AD45" s="327">
        <v>0.12040218240081786</v>
      </c>
      <c r="AE45" s="327">
        <v>0.12793005425289189</v>
      </c>
      <c r="AF45" s="327">
        <v>0.12404577256772618</v>
      </c>
      <c r="AG45" s="327">
        <v>0.13799860641573292</v>
      </c>
      <c r="AH45" s="327">
        <v>0.13873531222720037</v>
      </c>
      <c r="AI45" s="327">
        <v>0.11749633664143619</v>
      </c>
      <c r="AJ45" s="327">
        <v>0.12333970098669332</v>
      </c>
      <c r="AK45" s="327">
        <v>0.12389889386527665</v>
      </c>
      <c r="AL45" s="327">
        <v>0.13441722232795111</v>
      </c>
      <c r="AM45" s="327">
        <v>0.13474345687644809</v>
      </c>
      <c r="AN45" s="327">
        <v>0.13555789413961808</v>
      </c>
      <c r="AO45" s="327">
        <v>0.14617209170280135</v>
      </c>
      <c r="AP45" s="327">
        <v>0.1441619017429599</v>
      </c>
      <c r="AQ45" s="329">
        <v>0.13768611770286279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EE7D0-C1D5-455C-9ABE-04CC7CC9ED8F}">
  <dimension ref="A1:S30"/>
  <sheetViews>
    <sheetView topLeftCell="A12" workbookViewId="0">
      <selection activeCell="A12" sqref="A12:F19"/>
    </sheetView>
  </sheetViews>
  <sheetFormatPr baseColWidth="10" defaultRowHeight="15" x14ac:dyDescent="0.25"/>
  <cols>
    <col min="1" max="1" width="56.7109375" customWidth="1"/>
    <col min="2" max="2" width="18" customWidth="1"/>
    <col min="3" max="3" width="33.7109375" bestFit="1" customWidth="1"/>
    <col min="4" max="4" width="37.7109375" bestFit="1" customWidth="1"/>
    <col min="5" max="5" width="38.7109375" bestFit="1" customWidth="1"/>
  </cols>
  <sheetData>
    <row r="1" spans="1:19" ht="18.75" x14ac:dyDescent="0.3">
      <c r="A1" s="111" t="s">
        <v>115</v>
      </c>
    </row>
    <row r="2" spans="1:19" x14ac:dyDescent="0.25">
      <c r="A2" s="32" t="s">
        <v>45</v>
      </c>
    </row>
    <row r="3" spans="1:19" x14ac:dyDescent="0.25">
      <c r="A3" s="29" t="s">
        <v>116</v>
      </c>
    </row>
    <row r="4" spans="1:19" x14ac:dyDescent="0.25">
      <c r="A4" s="108" t="s">
        <v>119</v>
      </c>
    </row>
    <row r="5" spans="1:19" x14ac:dyDescent="0.25">
      <c r="A5" s="109" t="s">
        <v>117</v>
      </c>
    </row>
    <row r="6" spans="1:19" x14ac:dyDescent="0.25">
      <c r="A6" s="110" t="s">
        <v>118</v>
      </c>
    </row>
    <row r="7" spans="1:19" x14ac:dyDescent="0.25">
      <c r="C7" t="s">
        <v>85</v>
      </c>
    </row>
    <row r="8" spans="1:19" x14ac:dyDescent="0.25">
      <c r="A8" s="112"/>
      <c r="B8" s="121" t="s">
        <v>120</v>
      </c>
      <c r="C8" s="113" t="s">
        <v>110</v>
      </c>
      <c r="D8" s="114" t="s">
        <v>121</v>
      </c>
      <c r="E8" s="115" t="s">
        <v>122</v>
      </c>
    </row>
    <row r="9" spans="1:19" x14ac:dyDescent="0.25">
      <c r="A9" s="116"/>
      <c r="B9" s="120" t="s">
        <v>81</v>
      </c>
      <c r="C9" s="117"/>
      <c r="D9" s="118"/>
      <c r="E9" s="119"/>
    </row>
    <row r="11" spans="1:19" ht="15.75" thickBot="1" x14ac:dyDescent="0.3"/>
    <row r="12" spans="1:19" x14ac:dyDescent="0.25">
      <c r="A12" s="19" t="s">
        <v>127</v>
      </c>
      <c r="B12" s="332"/>
      <c r="C12" s="332"/>
      <c r="D12" s="332"/>
      <c r="E12" s="332"/>
      <c r="F12" s="21"/>
      <c r="G12" s="23"/>
      <c r="H12" s="23"/>
      <c r="I12" s="23"/>
      <c r="J12" s="23"/>
      <c r="K12" s="23"/>
      <c r="L12" s="23"/>
      <c r="M12" s="23"/>
      <c r="N12" s="23"/>
      <c r="O12" s="23"/>
      <c r="P12" s="23"/>
      <c r="Q12" s="23"/>
      <c r="R12" s="23"/>
      <c r="S12" s="23"/>
    </row>
    <row r="13" spans="1:19" x14ac:dyDescent="0.25">
      <c r="A13" s="333" t="s">
        <v>85</v>
      </c>
      <c r="B13" s="253" t="s">
        <v>110</v>
      </c>
      <c r="C13" s="253"/>
      <c r="D13" s="254"/>
      <c r="E13" s="255" t="s">
        <v>121</v>
      </c>
      <c r="F13" s="334"/>
      <c r="G13" s="23"/>
      <c r="H13" s="23"/>
      <c r="I13" s="23"/>
      <c r="J13" s="23"/>
      <c r="K13" s="23"/>
      <c r="L13" s="23"/>
      <c r="M13" s="23"/>
      <c r="N13" s="23"/>
      <c r="O13" s="23"/>
      <c r="P13" s="23"/>
      <c r="Q13" s="23"/>
      <c r="R13" s="23" t="s">
        <v>122</v>
      </c>
      <c r="S13" s="23"/>
    </row>
    <row r="14" spans="1:19" ht="56.25" x14ac:dyDescent="0.25">
      <c r="A14" s="335" t="s">
        <v>132</v>
      </c>
      <c r="B14" s="302"/>
      <c r="C14" s="302"/>
      <c r="D14" s="302"/>
      <c r="E14" s="336"/>
      <c r="F14" s="337"/>
      <c r="G14" s="129"/>
      <c r="H14" s="129"/>
      <c r="I14" s="129"/>
      <c r="J14" s="129"/>
      <c r="K14" s="129"/>
      <c r="L14" s="129"/>
      <c r="M14" s="129"/>
      <c r="N14" s="129"/>
      <c r="O14" s="129"/>
      <c r="P14" s="129"/>
      <c r="Q14" s="129"/>
      <c r="R14" s="125" t="s">
        <v>123</v>
      </c>
    </row>
    <row r="15" spans="1:19" x14ac:dyDescent="0.25">
      <c r="A15" s="338"/>
      <c r="B15" s="302"/>
      <c r="C15" s="302"/>
      <c r="D15" s="302"/>
      <c r="E15" s="339"/>
      <c r="F15" s="337"/>
      <c r="G15" s="129"/>
      <c r="H15" s="129"/>
      <c r="I15" s="129"/>
      <c r="J15" s="129"/>
      <c r="K15" s="129"/>
      <c r="L15" s="129"/>
      <c r="M15" s="129"/>
      <c r="N15" s="129"/>
      <c r="O15" s="129"/>
      <c r="P15" s="129"/>
      <c r="Q15" s="129"/>
      <c r="R15" s="126">
        <v>1.5136129572780459</v>
      </c>
    </row>
    <row r="16" spans="1:19" ht="45" x14ac:dyDescent="0.25">
      <c r="A16" s="340" t="s">
        <v>133</v>
      </c>
      <c r="B16" s="131" t="s">
        <v>128</v>
      </c>
      <c r="C16" s="132" t="s">
        <v>129</v>
      </c>
      <c r="D16" s="132" t="s">
        <v>130</v>
      </c>
      <c r="E16" s="138" t="s">
        <v>128</v>
      </c>
      <c r="F16" s="341" t="s">
        <v>130</v>
      </c>
      <c r="G16" s="129"/>
      <c r="H16" s="129"/>
      <c r="I16" s="129"/>
      <c r="J16" s="129"/>
      <c r="K16" s="129"/>
      <c r="L16" s="129"/>
      <c r="M16" s="129"/>
      <c r="N16" s="129"/>
      <c r="O16" s="129"/>
      <c r="P16" s="129"/>
      <c r="Q16" s="129"/>
      <c r="R16" s="127" t="s">
        <v>124</v>
      </c>
      <c r="S16" s="122" t="s">
        <v>125</v>
      </c>
    </row>
    <row r="17" spans="1:19" x14ac:dyDescent="0.25">
      <c r="A17" s="342"/>
      <c r="B17" s="133">
        <v>65.459999999999994</v>
      </c>
      <c r="C17" s="343">
        <v>6.83</v>
      </c>
      <c r="D17" s="343">
        <v>40.44</v>
      </c>
      <c r="E17" s="139">
        <v>0.68805075060433363</v>
      </c>
      <c r="F17" s="344">
        <v>0.27454111346379584</v>
      </c>
      <c r="G17" s="129"/>
      <c r="H17" s="129"/>
      <c r="I17" s="129"/>
      <c r="J17" s="129"/>
      <c r="K17" s="129"/>
      <c r="L17" s="129"/>
      <c r="M17" s="129"/>
      <c r="N17" s="129"/>
      <c r="O17" s="129"/>
      <c r="P17" s="129"/>
      <c r="Q17" s="129"/>
      <c r="R17" s="128">
        <v>68.168240427335206</v>
      </c>
      <c r="S17" s="123">
        <v>39.135775442210701</v>
      </c>
    </row>
    <row r="18" spans="1:19" ht="33.75" x14ac:dyDescent="0.25">
      <c r="A18" s="345" t="s">
        <v>134</v>
      </c>
      <c r="B18" s="134"/>
      <c r="C18" s="302"/>
      <c r="D18" s="302" t="s">
        <v>131</v>
      </c>
      <c r="E18" s="140" t="s">
        <v>136</v>
      </c>
      <c r="F18" s="344">
        <v>2.3815378580170307E-3</v>
      </c>
      <c r="G18" s="129"/>
      <c r="H18" s="129"/>
      <c r="I18" s="129"/>
      <c r="J18" s="129"/>
      <c r="K18" s="129"/>
      <c r="L18" s="129"/>
      <c r="M18" s="129"/>
      <c r="N18" s="129"/>
      <c r="O18" s="129"/>
      <c r="P18" s="129"/>
      <c r="Q18" s="129"/>
      <c r="R18" s="125" t="s">
        <v>126</v>
      </c>
    </row>
    <row r="19" spans="1:19" ht="30.75" thickBot="1" x14ac:dyDescent="0.3">
      <c r="A19" s="346" t="s">
        <v>135</v>
      </c>
      <c r="B19" s="347"/>
      <c r="C19" s="26"/>
      <c r="D19" s="26">
        <v>0.19</v>
      </c>
      <c r="E19" s="348" t="s">
        <v>137</v>
      </c>
      <c r="F19" s="349">
        <v>4.448204643603601E-2</v>
      </c>
      <c r="G19" s="129"/>
      <c r="H19" s="129"/>
      <c r="I19" s="129"/>
      <c r="J19" s="129"/>
      <c r="K19" s="129"/>
      <c r="L19" s="129"/>
      <c r="M19" s="129"/>
      <c r="N19" s="129"/>
      <c r="O19" s="129"/>
      <c r="P19" s="129"/>
      <c r="Q19" s="129"/>
      <c r="R19" s="126">
        <v>8.9998699116845238</v>
      </c>
    </row>
    <row r="20" spans="1:19" x14ac:dyDescent="0.25">
      <c r="E20" s="129"/>
      <c r="F20" s="129"/>
      <c r="G20" s="129"/>
      <c r="H20" s="129"/>
      <c r="I20" s="129"/>
      <c r="J20" s="129"/>
      <c r="K20" s="129"/>
      <c r="L20" s="129"/>
      <c r="M20" s="129"/>
      <c r="N20" s="129"/>
      <c r="O20" s="129"/>
      <c r="P20" s="129"/>
      <c r="Q20" s="129"/>
    </row>
    <row r="21" spans="1:19" x14ac:dyDescent="0.25">
      <c r="E21" s="129"/>
      <c r="F21" s="129"/>
      <c r="G21" s="129"/>
      <c r="H21" s="129"/>
      <c r="I21" s="129"/>
      <c r="J21" s="129"/>
      <c r="K21" s="129"/>
      <c r="L21" s="129"/>
      <c r="M21" s="129"/>
      <c r="N21" s="129"/>
      <c r="O21" s="129"/>
      <c r="P21" s="129"/>
      <c r="Q21" s="129"/>
    </row>
    <row r="22" spans="1:19" x14ac:dyDescent="0.25">
      <c r="E22" s="129"/>
      <c r="F22" s="129"/>
      <c r="G22" s="129"/>
      <c r="H22" s="129"/>
      <c r="I22" s="129"/>
      <c r="J22" s="129"/>
      <c r="K22" s="129"/>
      <c r="L22" s="129"/>
      <c r="M22" s="129"/>
      <c r="N22" s="129"/>
      <c r="O22" s="129"/>
      <c r="P22" s="129"/>
      <c r="Q22" s="129"/>
    </row>
    <row r="23" spans="1:19" x14ac:dyDescent="0.25">
      <c r="E23" s="129"/>
      <c r="F23" s="129"/>
      <c r="G23" s="129"/>
      <c r="H23" s="129"/>
      <c r="I23" s="129"/>
      <c r="J23" s="129"/>
      <c r="K23" s="129"/>
      <c r="L23" s="129"/>
      <c r="M23" s="129"/>
      <c r="N23" s="129"/>
      <c r="O23" s="129"/>
      <c r="P23" s="129"/>
      <c r="Q23" s="129"/>
    </row>
    <row r="24" spans="1:19" x14ac:dyDescent="0.25">
      <c r="E24" s="129"/>
      <c r="F24" s="129"/>
      <c r="G24" s="129"/>
      <c r="H24" s="129"/>
      <c r="I24" s="129"/>
      <c r="J24" s="129"/>
      <c r="K24" s="129"/>
      <c r="L24" s="129"/>
      <c r="M24" s="129"/>
      <c r="N24" s="129"/>
      <c r="O24" s="129"/>
      <c r="P24" s="129"/>
      <c r="Q24" s="129"/>
    </row>
    <row r="25" spans="1:19" x14ac:dyDescent="0.25">
      <c r="E25" s="129"/>
      <c r="F25" s="129"/>
      <c r="G25" s="129"/>
      <c r="H25" s="129"/>
      <c r="I25" s="129"/>
      <c r="J25" s="129"/>
      <c r="K25" s="129"/>
      <c r="L25" s="129"/>
      <c r="M25" s="129"/>
      <c r="N25" s="129"/>
      <c r="O25" s="129"/>
      <c r="P25" s="129"/>
      <c r="Q25" s="129"/>
    </row>
    <row r="26" spans="1:19" x14ac:dyDescent="0.25">
      <c r="E26" s="129"/>
      <c r="F26" s="129"/>
      <c r="G26" s="129"/>
      <c r="H26" s="129"/>
      <c r="I26" s="129"/>
      <c r="J26" s="129"/>
      <c r="K26" s="129"/>
      <c r="L26" s="129"/>
      <c r="M26" s="129"/>
      <c r="N26" s="129"/>
      <c r="O26" s="129"/>
      <c r="P26" s="129"/>
      <c r="Q26" s="129"/>
    </row>
    <row r="27" spans="1:19" x14ac:dyDescent="0.25">
      <c r="E27" s="129"/>
      <c r="F27" s="129"/>
      <c r="G27" s="129"/>
      <c r="H27" s="129"/>
      <c r="I27" s="129"/>
      <c r="J27" s="129"/>
      <c r="K27" s="129"/>
      <c r="L27" s="129"/>
      <c r="M27" s="129"/>
      <c r="N27" s="129"/>
      <c r="O27" s="129"/>
      <c r="P27" s="129"/>
      <c r="Q27" s="129"/>
    </row>
    <row r="28" spans="1:19" x14ac:dyDescent="0.25">
      <c r="E28" s="129"/>
      <c r="F28" s="129"/>
      <c r="G28" s="129"/>
      <c r="H28" s="129"/>
      <c r="I28" s="129"/>
      <c r="J28" s="129"/>
      <c r="K28" s="129"/>
      <c r="L28" s="129"/>
      <c r="M28" s="129"/>
      <c r="N28" s="129"/>
      <c r="O28" s="129"/>
      <c r="P28" s="129"/>
      <c r="Q28" s="129"/>
    </row>
    <row r="29" spans="1:19" x14ac:dyDescent="0.25">
      <c r="E29" s="129"/>
      <c r="F29" s="129"/>
      <c r="G29" s="129"/>
      <c r="H29" s="129"/>
      <c r="I29" s="129"/>
      <c r="J29" s="129"/>
      <c r="K29" s="129"/>
      <c r="L29" s="129"/>
      <c r="M29" s="129"/>
      <c r="N29" s="129"/>
      <c r="O29" s="129"/>
      <c r="P29" s="129"/>
      <c r="Q29" s="129"/>
    </row>
    <row r="30" spans="1:19" x14ac:dyDescent="0.25">
      <c r="E30" s="129"/>
      <c r="F30" s="129"/>
      <c r="G30" s="129"/>
      <c r="H30" s="129"/>
      <c r="I30" s="129"/>
      <c r="J30" s="129"/>
      <c r="K30" s="129"/>
      <c r="L30" s="129"/>
      <c r="M30" s="129"/>
      <c r="N30" s="129"/>
      <c r="O30" s="129"/>
      <c r="P30" s="129"/>
      <c r="Q30" s="129"/>
    </row>
  </sheetData>
  <mergeCells count="2">
    <mergeCell ref="B13:D13"/>
    <mergeCell ref="E13:F13"/>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358C-40EF-43EE-96A7-A220C3F7A634}">
  <dimension ref="A1:Z42"/>
  <sheetViews>
    <sheetView topLeftCell="A20" workbookViewId="0">
      <selection activeCell="A10" sqref="A10:G23"/>
    </sheetView>
  </sheetViews>
  <sheetFormatPr baseColWidth="10" defaultRowHeight="15" x14ac:dyDescent="0.25"/>
  <cols>
    <col min="9" max="9" width="13.85546875" customWidth="1"/>
    <col min="12" max="12" width="13.28515625" customWidth="1"/>
  </cols>
  <sheetData>
    <row r="1" spans="1:26" x14ac:dyDescent="0.25">
      <c r="A1" s="141" t="s">
        <v>138</v>
      </c>
      <c r="H1" s="356" t="s">
        <v>81</v>
      </c>
      <c r="I1" s="351" t="s">
        <v>110</v>
      </c>
      <c r="J1" s="351"/>
      <c r="K1" s="351"/>
      <c r="L1" s="352" t="s">
        <v>121</v>
      </c>
      <c r="M1" s="353" t="s">
        <v>122</v>
      </c>
      <c r="N1" s="353"/>
      <c r="O1" s="353"/>
      <c r="P1" s="354"/>
      <c r="Q1" s="299"/>
    </row>
    <row r="2" spans="1:26" x14ac:dyDescent="0.25">
      <c r="A2" s="141"/>
      <c r="H2" s="357"/>
      <c r="I2" s="289">
        <f>B14</f>
        <v>3.82</v>
      </c>
      <c r="J2" s="355"/>
      <c r="K2" s="355"/>
      <c r="L2" s="355"/>
      <c r="M2" s="355"/>
      <c r="N2" s="355"/>
      <c r="O2" s="355"/>
      <c r="P2" s="358">
        <f>D14</f>
        <v>6.3730421482241955</v>
      </c>
      <c r="Q2" s="299"/>
    </row>
    <row r="3" spans="1:26" ht="15.75" thickBot="1" x14ac:dyDescent="0.3">
      <c r="A3" s="32" t="s">
        <v>45</v>
      </c>
      <c r="H3" s="359"/>
      <c r="I3" s="360">
        <f>B13</f>
        <v>61.71</v>
      </c>
      <c r="J3" s="361"/>
      <c r="K3" s="361"/>
      <c r="L3" s="362">
        <f>C13</f>
        <v>62.726448154110606</v>
      </c>
      <c r="M3" s="361"/>
      <c r="N3" s="361"/>
      <c r="O3" s="361"/>
      <c r="P3" s="363">
        <f>D13</f>
        <v>60.55086067952751</v>
      </c>
      <c r="Q3" s="299"/>
    </row>
    <row r="4" spans="1:26" x14ac:dyDescent="0.25">
      <c r="A4" t="s">
        <v>139</v>
      </c>
      <c r="I4" s="350"/>
      <c r="J4" s="350"/>
      <c r="K4" s="350"/>
      <c r="L4" s="350"/>
      <c r="M4" s="350"/>
      <c r="N4" s="350"/>
      <c r="O4" s="350"/>
      <c r="P4" s="350"/>
    </row>
    <row r="5" spans="1:26" x14ac:dyDescent="0.25">
      <c r="A5" s="8" t="s">
        <v>142</v>
      </c>
    </row>
    <row r="6" spans="1:26" x14ac:dyDescent="0.25">
      <c r="A6" s="9" t="s">
        <v>140</v>
      </c>
    </row>
    <row r="7" spans="1:26" x14ac:dyDescent="0.25">
      <c r="A7" s="10" t="s">
        <v>141</v>
      </c>
    </row>
    <row r="10" spans="1:26" ht="28.5" customHeight="1" x14ac:dyDescent="0.25">
      <c r="A10" s="268" t="s">
        <v>143</v>
      </c>
      <c r="B10" s="270" t="s">
        <v>110</v>
      </c>
      <c r="C10" s="272" t="s">
        <v>121</v>
      </c>
      <c r="D10" s="274" t="s">
        <v>122</v>
      </c>
      <c r="E10" s="276" t="s">
        <v>144</v>
      </c>
      <c r="F10" s="276"/>
      <c r="G10" s="277" t="s">
        <v>145</v>
      </c>
      <c r="I10" s="262" t="s">
        <v>155</v>
      </c>
      <c r="J10" s="263"/>
      <c r="K10" s="263"/>
      <c r="L10" s="263"/>
      <c r="M10" s="263"/>
      <c r="N10" s="263"/>
      <c r="O10" s="263"/>
      <c r="P10" s="263"/>
      <c r="Q10" s="263"/>
      <c r="R10" s="263"/>
      <c r="S10" s="263"/>
      <c r="T10" s="263"/>
      <c r="U10" s="263"/>
      <c r="V10" s="263"/>
      <c r="W10" s="263"/>
      <c r="X10" s="263"/>
      <c r="Y10" s="263"/>
      <c r="Z10" s="264"/>
    </row>
    <row r="11" spans="1:26" ht="29.25" customHeight="1" x14ac:dyDescent="0.25">
      <c r="A11" s="269"/>
      <c r="B11" s="271"/>
      <c r="C11" s="273"/>
      <c r="D11" s="275"/>
      <c r="E11" s="152" t="s">
        <v>146</v>
      </c>
      <c r="F11" s="142" t="s">
        <v>147</v>
      </c>
      <c r="G11" s="277"/>
      <c r="I11" s="265" t="s">
        <v>156</v>
      </c>
      <c r="J11" s="266"/>
      <c r="K11" s="266"/>
      <c r="L11" s="266"/>
      <c r="M11" s="266"/>
      <c r="N11" s="266"/>
      <c r="O11" s="266"/>
      <c r="P11" s="266"/>
      <c r="Q11" s="266"/>
      <c r="R11" s="266"/>
      <c r="S11" s="266"/>
      <c r="T11" s="266"/>
      <c r="U11" s="266"/>
      <c r="V11" s="266"/>
      <c r="W11" s="266"/>
      <c r="X11" s="266"/>
      <c r="Y11" s="266"/>
      <c r="Z11" s="267"/>
    </row>
    <row r="12" spans="1:26" x14ac:dyDescent="0.25">
      <c r="A12" s="256" t="s">
        <v>148</v>
      </c>
      <c r="B12" s="257"/>
      <c r="C12" s="257"/>
      <c r="D12" s="257"/>
      <c r="E12" s="257"/>
      <c r="F12" s="257"/>
      <c r="G12" s="258"/>
    </row>
    <row r="13" spans="1:26" x14ac:dyDescent="0.25">
      <c r="A13" s="144" t="s">
        <v>149</v>
      </c>
      <c r="B13" s="130">
        <v>61.71</v>
      </c>
      <c r="C13" s="145">
        <v>62.726448154110606</v>
      </c>
      <c r="D13" s="143">
        <v>60.55086067952751</v>
      </c>
      <c r="E13" s="146">
        <v>59.9251559</v>
      </c>
      <c r="F13" s="146">
        <v>61.176565500000002</v>
      </c>
      <c r="G13" s="146">
        <v>0.52723115799999998</v>
      </c>
    </row>
    <row r="14" spans="1:26" x14ac:dyDescent="0.25">
      <c r="A14" s="144" t="s">
        <v>150</v>
      </c>
      <c r="B14" s="130">
        <v>3.82</v>
      </c>
      <c r="C14" s="23"/>
      <c r="D14" s="2">
        <v>6.3730421482241955</v>
      </c>
      <c r="E14" s="146">
        <v>6.0707031999999996</v>
      </c>
      <c r="F14" s="146">
        <v>6.6753811000000001</v>
      </c>
      <c r="G14" s="146">
        <v>2.420467135</v>
      </c>
    </row>
    <row r="15" spans="1:26" x14ac:dyDescent="0.25">
      <c r="A15" s="256" t="s">
        <v>151</v>
      </c>
      <c r="B15" s="257"/>
      <c r="C15" s="257"/>
      <c r="D15" s="257"/>
      <c r="E15" s="257"/>
      <c r="F15" s="257"/>
      <c r="G15" s="258"/>
      <c r="I15" s="156" t="s">
        <v>157</v>
      </c>
      <c r="J15" s="157"/>
      <c r="K15" s="157"/>
      <c r="L15" s="157"/>
      <c r="M15" s="157"/>
      <c r="N15" s="157"/>
      <c r="O15" s="157"/>
      <c r="P15" s="158"/>
    </row>
    <row r="16" spans="1:26" x14ac:dyDescent="0.25">
      <c r="A16" s="147" t="s">
        <v>149</v>
      </c>
      <c r="B16" s="130">
        <v>45.27</v>
      </c>
      <c r="C16" s="145">
        <v>48.185799699845042</v>
      </c>
      <c r="D16" s="143">
        <v>49.032208505973237</v>
      </c>
      <c r="E16" s="146">
        <v>48.396138800000003</v>
      </c>
      <c r="F16" s="146">
        <v>49.668278200000003</v>
      </c>
      <c r="G16" s="146">
        <v>0.66187375999999998</v>
      </c>
      <c r="I16" s="134" t="s">
        <v>158</v>
      </c>
      <c r="J16" s="23"/>
      <c r="K16" s="23"/>
      <c r="L16" s="23"/>
      <c r="M16" s="23"/>
      <c r="N16" s="23"/>
      <c r="O16" s="23"/>
      <c r="P16" s="135"/>
    </row>
    <row r="17" spans="1:20" x14ac:dyDescent="0.25">
      <c r="A17" s="147" t="s">
        <v>150</v>
      </c>
      <c r="B17" s="130">
        <v>3.72</v>
      </c>
      <c r="C17" s="23"/>
      <c r="D17" s="2">
        <v>5.7254185204904742</v>
      </c>
      <c r="E17" s="146">
        <v>5.4406810999999999</v>
      </c>
      <c r="F17" s="146">
        <v>6.0101559</v>
      </c>
      <c r="G17" s="146">
        <v>2.5374013149999999</v>
      </c>
      <c r="I17" s="134" t="s">
        <v>159</v>
      </c>
      <c r="J17" s="23"/>
      <c r="K17" s="23"/>
      <c r="L17" s="23"/>
      <c r="M17" s="23"/>
      <c r="N17" s="23"/>
      <c r="O17" s="23"/>
      <c r="P17" s="135"/>
    </row>
    <row r="18" spans="1:20" x14ac:dyDescent="0.25">
      <c r="A18" s="259" t="s">
        <v>152</v>
      </c>
      <c r="B18" s="260"/>
      <c r="C18" s="260"/>
      <c r="D18" s="260"/>
      <c r="E18" s="260"/>
      <c r="F18" s="260"/>
      <c r="G18" s="261"/>
      <c r="I18" s="134" t="s">
        <v>160</v>
      </c>
      <c r="J18" s="23"/>
      <c r="K18" s="23"/>
      <c r="L18" s="23"/>
      <c r="M18" s="23"/>
      <c r="N18" s="23"/>
      <c r="O18" s="23"/>
      <c r="P18" s="135"/>
    </row>
    <row r="19" spans="1:20" x14ac:dyDescent="0.25">
      <c r="A19" s="147" t="s">
        <v>149</v>
      </c>
      <c r="B19" s="23"/>
      <c r="C19" s="23"/>
      <c r="D19" s="2">
        <v>34.661370693358293</v>
      </c>
      <c r="E19" s="146">
        <v>34.055748600000001</v>
      </c>
      <c r="F19" s="146">
        <v>35.266992799999997</v>
      </c>
      <c r="G19" s="146">
        <v>0.89147242000000004</v>
      </c>
      <c r="I19" s="134" t="s">
        <v>161</v>
      </c>
      <c r="J19" s="23"/>
      <c r="K19" s="23"/>
      <c r="L19" s="23"/>
      <c r="M19" s="23"/>
      <c r="N19" s="23"/>
      <c r="O19" s="23"/>
      <c r="P19" s="135"/>
    </row>
    <row r="20" spans="1:20" x14ac:dyDescent="0.25">
      <c r="A20" s="147" t="s">
        <v>150</v>
      </c>
      <c r="B20" s="23"/>
      <c r="C20" s="23"/>
      <c r="D20" s="2">
        <v>5.3534716253956924</v>
      </c>
      <c r="E20" s="146">
        <v>5.0738042999999999</v>
      </c>
      <c r="F20" s="146">
        <v>5.6331389999999999</v>
      </c>
      <c r="G20" s="146">
        <v>2.6653741630000001</v>
      </c>
      <c r="I20" s="134" t="s">
        <v>162</v>
      </c>
      <c r="J20" s="23"/>
      <c r="K20" s="23"/>
      <c r="L20" s="23"/>
      <c r="M20" s="23"/>
      <c r="N20" s="23"/>
      <c r="O20" s="23"/>
      <c r="P20" s="135"/>
    </row>
    <row r="21" spans="1:20" ht="45" x14ac:dyDescent="0.25">
      <c r="A21" s="147" t="s">
        <v>153</v>
      </c>
      <c r="B21" s="130">
        <v>12.65</v>
      </c>
      <c r="C21" s="148">
        <v>16.741696837181301</v>
      </c>
      <c r="D21" s="57">
        <v>12.434685985085583</v>
      </c>
      <c r="E21" s="146">
        <v>12.030449900000001</v>
      </c>
      <c r="F21" s="146">
        <v>12.8389221</v>
      </c>
      <c r="G21" s="146">
        <v>1.6586400509999999</v>
      </c>
      <c r="I21" s="134" t="s">
        <v>163</v>
      </c>
      <c r="J21" s="23"/>
      <c r="K21" s="23"/>
      <c r="L21" s="23"/>
      <c r="M21" s="23"/>
      <c r="N21" s="23"/>
      <c r="O21" s="23"/>
      <c r="P21" s="135"/>
    </row>
    <row r="22" spans="1:20" x14ac:dyDescent="0.25">
      <c r="A22" s="153"/>
      <c r="B22" s="154"/>
      <c r="C22" s="154"/>
      <c r="D22" s="154"/>
      <c r="E22" s="154"/>
      <c r="F22" s="154"/>
      <c r="G22" s="155"/>
      <c r="I22" s="156" t="s">
        <v>178</v>
      </c>
      <c r="J22" s="157"/>
      <c r="K22" s="157"/>
      <c r="L22" s="157"/>
      <c r="M22" s="157"/>
      <c r="N22" s="157"/>
      <c r="O22" s="157"/>
      <c r="P22" s="157"/>
      <c r="Q22" s="157"/>
      <c r="R22" s="157"/>
      <c r="S22" s="157"/>
      <c r="T22" s="158"/>
    </row>
    <row r="23" spans="1:20" ht="30" x14ac:dyDescent="0.25">
      <c r="A23" s="87" t="s">
        <v>154</v>
      </c>
      <c r="B23" s="124">
        <v>19.600000000000001</v>
      </c>
      <c r="C23" s="149">
        <v>0.26834653946988196</v>
      </c>
      <c r="D23" s="150">
        <v>21.866556605863039</v>
      </c>
      <c r="E23" s="151">
        <v>21.342044900000001</v>
      </c>
      <c r="F23" s="151">
        <v>22.391068300000001</v>
      </c>
      <c r="G23" s="151">
        <v>1.223845675</v>
      </c>
      <c r="I23" s="134" t="s">
        <v>179</v>
      </c>
      <c r="J23" s="23"/>
      <c r="K23" s="23"/>
      <c r="L23" s="23"/>
      <c r="M23" s="23"/>
      <c r="N23" s="23"/>
      <c r="O23" s="23"/>
      <c r="P23" s="23"/>
      <c r="Q23" s="23"/>
      <c r="R23" s="23"/>
      <c r="S23" s="23"/>
      <c r="T23" s="135"/>
    </row>
    <row r="24" spans="1:20" x14ac:dyDescent="0.25">
      <c r="I24" s="134" t="s">
        <v>180</v>
      </c>
      <c r="J24" s="23"/>
      <c r="K24" s="23"/>
      <c r="L24" s="23"/>
      <c r="M24" s="23"/>
      <c r="N24" s="23"/>
      <c r="O24" s="23"/>
      <c r="P24" s="23"/>
      <c r="Q24" s="23"/>
      <c r="R24" s="23"/>
      <c r="S24" s="23"/>
      <c r="T24" s="135"/>
    </row>
    <row r="25" spans="1:20" x14ac:dyDescent="0.25">
      <c r="I25" s="134" t="s">
        <v>181</v>
      </c>
      <c r="J25" s="23"/>
      <c r="K25" s="23"/>
      <c r="L25" s="23"/>
      <c r="M25" s="23"/>
      <c r="N25" s="23"/>
      <c r="O25" s="23"/>
      <c r="P25" s="23"/>
      <c r="Q25" s="23"/>
      <c r="R25" s="23"/>
      <c r="S25" s="23"/>
      <c r="T25" s="135"/>
    </row>
    <row r="26" spans="1:20" x14ac:dyDescent="0.25">
      <c r="I26" s="136" t="s">
        <v>182</v>
      </c>
      <c r="J26" s="124"/>
      <c r="K26" s="124"/>
      <c r="L26" s="124"/>
      <c r="M26" s="124"/>
      <c r="N26" s="124"/>
      <c r="O26" s="124"/>
      <c r="P26" s="124"/>
      <c r="Q26" s="124"/>
      <c r="R26" s="124"/>
      <c r="S26" s="124"/>
      <c r="T26" s="137"/>
    </row>
    <row r="27" spans="1:20" x14ac:dyDescent="0.25">
      <c r="A27" s="156" t="s">
        <v>164</v>
      </c>
      <c r="B27" s="157"/>
      <c r="C27" s="157"/>
      <c r="D27" s="157"/>
      <c r="E27" s="157"/>
      <c r="F27" s="157"/>
      <c r="G27" s="157"/>
      <c r="H27" s="157"/>
      <c r="I27" s="23"/>
      <c r="J27" s="23"/>
      <c r="K27" s="23"/>
      <c r="L27" s="23"/>
      <c r="M27" s="23"/>
      <c r="N27" s="135"/>
    </row>
    <row r="28" spans="1:20" x14ac:dyDescent="0.25">
      <c r="A28" s="134" t="s">
        <v>165</v>
      </c>
      <c r="B28" s="23"/>
      <c r="C28" s="23"/>
      <c r="D28" s="23"/>
      <c r="E28" s="23"/>
      <c r="F28" s="23"/>
      <c r="G28" s="23"/>
      <c r="H28" s="23"/>
      <c r="I28" s="23"/>
      <c r="J28" s="23"/>
      <c r="K28" s="23"/>
      <c r="L28" s="23"/>
      <c r="M28" s="23"/>
      <c r="N28" s="135"/>
    </row>
    <row r="29" spans="1:20" x14ac:dyDescent="0.25">
      <c r="A29" s="134" t="s">
        <v>166</v>
      </c>
      <c r="B29" s="23"/>
      <c r="C29" s="23"/>
      <c r="D29" s="23"/>
      <c r="E29" s="23"/>
      <c r="F29" s="23"/>
      <c r="G29" s="23"/>
      <c r="H29" s="23"/>
      <c r="I29" s="23"/>
      <c r="J29" s="23"/>
      <c r="K29" s="23"/>
      <c r="L29" s="23"/>
      <c r="M29" s="23"/>
      <c r="N29" s="135"/>
    </row>
    <row r="30" spans="1:20" x14ac:dyDescent="0.25">
      <c r="A30" s="134" t="s">
        <v>167</v>
      </c>
      <c r="B30" s="23"/>
      <c r="C30" s="23"/>
      <c r="D30" s="23"/>
      <c r="E30" s="23"/>
      <c r="F30" s="23"/>
      <c r="G30" s="23"/>
      <c r="H30" s="23"/>
      <c r="I30" s="23"/>
      <c r="J30" s="23"/>
      <c r="K30" s="23"/>
      <c r="L30" s="23"/>
      <c r="M30" s="23"/>
      <c r="N30" s="135"/>
    </row>
    <row r="31" spans="1:20" x14ac:dyDescent="0.25">
      <c r="A31" s="134" t="s">
        <v>177</v>
      </c>
      <c r="B31" s="23"/>
      <c r="C31" s="23"/>
      <c r="D31" s="23"/>
      <c r="E31" s="23"/>
      <c r="F31" s="23"/>
      <c r="G31" s="23"/>
      <c r="H31" s="23"/>
      <c r="I31" s="23"/>
      <c r="J31" s="23"/>
      <c r="K31" s="23"/>
      <c r="L31" s="23"/>
      <c r="M31" s="23"/>
      <c r="N31" s="135"/>
    </row>
    <row r="32" spans="1:20" x14ac:dyDescent="0.25">
      <c r="A32" s="134" t="s">
        <v>168</v>
      </c>
      <c r="B32" s="23"/>
      <c r="C32" s="23"/>
      <c r="D32" s="23"/>
      <c r="E32" s="23"/>
      <c r="F32" s="23"/>
      <c r="G32" s="23"/>
      <c r="H32" s="23"/>
      <c r="I32" s="23"/>
      <c r="J32" s="23"/>
      <c r="K32" s="23"/>
      <c r="L32" s="23"/>
      <c r="M32" s="23"/>
      <c r="N32" s="135"/>
    </row>
    <row r="33" spans="1:14" x14ac:dyDescent="0.25">
      <c r="A33" s="134" t="s">
        <v>169</v>
      </c>
      <c r="B33" s="23"/>
      <c r="C33" s="23"/>
      <c r="D33" s="23"/>
      <c r="E33" s="23"/>
      <c r="F33" s="23"/>
      <c r="G33" s="23"/>
      <c r="H33" s="23"/>
      <c r="I33" s="23"/>
      <c r="J33" s="23"/>
      <c r="K33" s="23"/>
      <c r="L33" s="23"/>
      <c r="M33" s="23"/>
      <c r="N33" s="135"/>
    </row>
    <row r="34" spans="1:14" x14ac:dyDescent="0.25">
      <c r="A34" s="164" t="s">
        <v>170</v>
      </c>
      <c r="B34" s="78"/>
      <c r="C34" s="78"/>
      <c r="D34" s="78"/>
      <c r="E34" s="78"/>
      <c r="F34" s="78"/>
      <c r="G34" s="78"/>
      <c r="H34" s="78"/>
      <c r="I34" s="78"/>
      <c r="J34" s="78"/>
      <c r="K34" s="78"/>
      <c r="L34" s="78"/>
      <c r="M34" s="78"/>
      <c r="N34" s="165"/>
    </row>
    <row r="35" spans="1:14" x14ac:dyDescent="0.25">
      <c r="A35" s="164" t="s">
        <v>171</v>
      </c>
      <c r="B35" s="78"/>
      <c r="C35" s="78"/>
      <c r="D35" s="78"/>
      <c r="E35" s="78"/>
      <c r="F35" s="78"/>
      <c r="G35" s="78"/>
      <c r="H35" s="78"/>
      <c r="I35" s="78"/>
      <c r="J35" s="78"/>
      <c r="K35" s="78"/>
      <c r="L35" s="78"/>
      <c r="M35" s="78"/>
      <c r="N35" s="165"/>
    </row>
    <row r="36" spans="1:14" x14ac:dyDescent="0.25">
      <c r="A36" s="134" t="s">
        <v>172</v>
      </c>
      <c r="B36" s="23"/>
      <c r="C36" s="23"/>
      <c r="D36" s="23"/>
      <c r="E36" s="23"/>
      <c r="F36" s="23"/>
      <c r="G36" s="23"/>
      <c r="H36" s="23"/>
      <c r="I36" s="23"/>
      <c r="J36" s="23"/>
      <c r="K36" s="23"/>
      <c r="L36" s="23"/>
      <c r="M36" s="23"/>
      <c r="N36" s="135"/>
    </row>
    <row r="37" spans="1:14" x14ac:dyDescent="0.25">
      <c r="A37" s="134" t="s">
        <v>173</v>
      </c>
      <c r="B37" s="23"/>
      <c r="C37" s="23"/>
      <c r="D37" s="23"/>
      <c r="E37" s="23"/>
      <c r="F37" s="23"/>
      <c r="G37" s="23"/>
      <c r="H37" s="23"/>
      <c r="I37" s="23"/>
      <c r="J37" s="23"/>
      <c r="K37" s="23"/>
      <c r="L37" s="23"/>
      <c r="M37" s="23"/>
      <c r="N37" s="135"/>
    </row>
    <row r="38" spans="1:14" x14ac:dyDescent="0.25">
      <c r="A38" s="134" t="s">
        <v>174</v>
      </c>
      <c r="B38" s="23"/>
      <c r="C38" s="23"/>
      <c r="D38" s="23"/>
      <c r="E38" s="23"/>
      <c r="F38" s="23"/>
      <c r="G38" s="23"/>
      <c r="H38" s="23"/>
      <c r="I38" s="23"/>
      <c r="J38" s="23"/>
      <c r="K38" s="23"/>
      <c r="L38" s="23"/>
      <c r="M38" s="23"/>
      <c r="N38" s="135"/>
    </row>
    <row r="39" spans="1:14" x14ac:dyDescent="0.25">
      <c r="A39" s="134" t="s">
        <v>175</v>
      </c>
      <c r="B39" s="23"/>
      <c r="C39" s="23"/>
      <c r="D39" s="23"/>
      <c r="E39" s="23"/>
      <c r="F39" s="23"/>
      <c r="G39" s="23"/>
      <c r="H39" s="23"/>
      <c r="I39" s="23"/>
      <c r="J39" s="23"/>
      <c r="K39" s="23"/>
      <c r="L39" s="23"/>
      <c r="M39" s="23"/>
      <c r="N39" s="135"/>
    </row>
    <row r="40" spans="1:14" x14ac:dyDescent="0.25">
      <c r="A40" s="134"/>
      <c r="B40" s="23"/>
      <c r="C40" s="23"/>
      <c r="D40" s="23"/>
      <c r="E40" s="23"/>
      <c r="F40" s="23"/>
      <c r="G40" s="23"/>
      <c r="H40" s="23"/>
      <c r="I40" s="23"/>
      <c r="J40" s="23"/>
      <c r="K40" s="23"/>
      <c r="L40" s="23"/>
      <c r="M40" s="23"/>
      <c r="N40" s="135"/>
    </row>
    <row r="41" spans="1:14" x14ac:dyDescent="0.25">
      <c r="A41" s="134"/>
      <c r="B41" s="23"/>
      <c r="C41" s="163" t="s">
        <v>176</v>
      </c>
      <c r="D41" s="23"/>
      <c r="E41" s="23"/>
      <c r="F41" s="23"/>
      <c r="G41" s="23"/>
      <c r="H41" s="23"/>
      <c r="I41" s="23"/>
      <c r="J41" s="23"/>
      <c r="K41" s="23"/>
      <c r="L41" s="23"/>
      <c r="M41" s="23"/>
      <c r="N41" s="135"/>
    </row>
    <row r="42" spans="1:14" x14ac:dyDescent="0.25">
      <c r="A42" s="136"/>
      <c r="B42" s="124"/>
      <c r="C42" s="124"/>
      <c r="D42" s="124"/>
      <c r="E42" s="124"/>
      <c r="F42" s="124"/>
      <c r="G42" s="124"/>
      <c r="H42" s="124"/>
      <c r="I42" s="124"/>
      <c r="J42" s="124"/>
      <c r="K42" s="124"/>
      <c r="L42" s="124"/>
      <c r="M42" s="124"/>
      <c r="N42" s="137"/>
    </row>
  </sheetData>
  <mergeCells count="11">
    <mergeCell ref="A12:G12"/>
    <mergeCell ref="A15:G15"/>
    <mergeCell ref="A18:G18"/>
    <mergeCell ref="I10:Z10"/>
    <mergeCell ref="I11:Z11"/>
    <mergeCell ref="A10:A11"/>
    <mergeCell ref="B10:B11"/>
    <mergeCell ref="C10:C11"/>
    <mergeCell ref="D10:D11"/>
    <mergeCell ref="E10:F10"/>
    <mergeCell ref="G10:G11"/>
  </mergeCells>
  <hyperlinks>
    <hyperlink ref="C41" r:id="rId1" display="https://www.who.int/es/publications/i/item/9789240005662" xr:uid="{472BCEF9-C1BB-4B9D-A408-2A2A0F05321B}"/>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7E1D1-36E7-4922-8707-ADA5AB1FCD78}">
  <dimension ref="A1:O27"/>
  <sheetViews>
    <sheetView topLeftCell="A3" workbookViewId="0">
      <selection activeCell="A12" sqref="A12:O27"/>
    </sheetView>
  </sheetViews>
  <sheetFormatPr baseColWidth="10" defaultRowHeight="15" x14ac:dyDescent="0.25"/>
  <cols>
    <col min="10" max="10" width="20.85546875" customWidth="1"/>
    <col min="12" max="12" width="15.28515625" customWidth="1"/>
    <col min="14" max="14" width="15" customWidth="1"/>
  </cols>
  <sheetData>
    <row r="1" spans="1:15" ht="18.75" x14ac:dyDescent="0.3">
      <c r="A1" s="166" t="s">
        <v>183</v>
      </c>
      <c r="I1" s="19"/>
      <c r="J1" s="364">
        <v>2012</v>
      </c>
      <c r="K1" s="365">
        <v>2014</v>
      </c>
      <c r="L1" s="366">
        <v>2017</v>
      </c>
    </row>
    <row r="2" spans="1:15" x14ac:dyDescent="0.25">
      <c r="I2" s="22" t="s">
        <v>210</v>
      </c>
      <c r="J2" s="367"/>
      <c r="K2" s="367"/>
      <c r="L2" s="368"/>
    </row>
    <row r="3" spans="1:15" x14ac:dyDescent="0.25">
      <c r="I3" s="22" t="s">
        <v>209</v>
      </c>
      <c r="J3" s="355"/>
      <c r="K3" s="289">
        <f>M14</f>
        <v>34.164251496909401</v>
      </c>
      <c r="L3" s="369"/>
    </row>
    <row r="4" spans="1:15" ht="15.75" thickBot="1" x14ac:dyDescent="0.3">
      <c r="I4" s="25" t="s">
        <v>208</v>
      </c>
      <c r="J4" s="62">
        <f>O14</f>
        <v>22.22</v>
      </c>
      <c r="K4" s="62"/>
      <c r="L4" s="63">
        <f>K14</f>
        <v>21.866556605863039</v>
      </c>
    </row>
    <row r="5" spans="1:15" x14ac:dyDescent="0.25">
      <c r="A5" s="32" t="s">
        <v>45</v>
      </c>
    </row>
    <row r="8" spans="1:15" x14ac:dyDescent="0.25">
      <c r="A8" s="167" t="s">
        <v>184</v>
      </c>
    </row>
    <row r="9" spans="1:15" x14ac:dyDescent="0.25">
      <c r="A9" s="37" t="s">
        <v>185</v>
      </c>
    </row>
    <row r="10" spans="1:15" x14ac:dyDescent="0.25">
      <c r="A10" s="38" t="s">
        <v>186</v>
      </c>
    </row>
    <row r="11" spans="1:15" ht="15.75" thickBot="1" x14ac:dyDescent="0.3"/>
    <row r="12" spans="1:15" x14ac:dyDescent="0.25">
      <c r="A12" s="19" t="s">
        <v>187</v>
      </c>
      <c r="B12" s="20"/>
      <c r="C12" s="20"/>
      <c r="D12" s="20"/>
      <c r="E12" s="20"/>
      <c r="F12" s="20"/>
      <c r="G12" s="20"/>
      <c r="H12" s="20"/>
      <c r="I12" s="20"/>
      <c r="J12" s="20"/>
      <c r="K12" s="20"/>
      <c r="L12" s="20"/>
      <c r="M12" s="20"/>
      <c r="N12" s="20"/>
      <c r="O12" s="21"/>
    </row>
    <row r="13" spans="1:15" x14ac:dyDescent="0.25">
      <c r="A13" s="22"/>
      <c r="B13" s="302"/>
      <c r="C13" s="302"/>
      <c r="D13" s="302"/>
      <c r="E13" s="302"/>
      <c r="F13" s="302"/>
      <c r="G13" s="302"/>
      <c r="H13" s="302"/>
      <c r="I13" s="302"/>
      <c r="J13" s="278">
        <v>2017</v>
      </c>
      <c r="K13" s="279"/>
      <c r="L13" s="278">
        <v>2014</v>
      </c>
      <c r="M13" s="279"/>
      <c r="N13" s="278">
        <v>2012</v>
      </c>
      <c r="O13" s="370"/>
    </row>
    <row r="14" spans="1:15" x14ac:dyDescent="0.25">
      <c r="A14" s="22" t="s">
        <v>188</v>
      </c>
      <c r="B14" s="302" t="s">
        <v>189</v>
      </c>
      <c r="C14" s="302"/>
      <c r="D14" s="302"/>
      <c r="E14" s="302"/>
      <c r="F14" s="302"/>
      <c r="G14" s="302"/>
      <c r="H14" s="302"/>
      <c r="I14" s="302"/>
      <c r="J14" s="302" t="s">
        <v>207</v>
      </c>
      <c r="K14" s="371">
        <f>MAX(K15:K26)</f>
        <v>21.866556605863039</v>
      </c>
      <c r="L14" s="302"/>
      <c r="M14" s="371">
        <f>MAX(M15:M26)</f>
        <v>34.164251496909401</v>
      </c>
      <c r="N14" s="302"/>
      <c r="O14" s="372">
        <f>MAX(O15:O26)</f>
        <v>22.22</v>
      </c>
    </row>
    <row r="15" spans="1:15" ht="46.5" customHeight="1" x14ac:dyDescent="0.25">
      <c r="A15" s="22"/>
      <c r="B15" s="373" t="s">
        <v>190</v>
      </c>
      <c r="C15" s="373"/>
      <c r="D15" s="373"/>
      <c r="E15" s="373"/>
      <c r="F15" s="373"/>
      <c r="G15" s="373"/>
      <c r="H15" s="373"/>
      <c r="I15" s="373"/>
      <c r="J15" s="374" t="s">
        <v>201</v>
      </c>
      <c r="K15" s="375">
        <v>16.344118257459929</v>
      </c>
      <c r="L15" s="376" t="s">
        <v>202</v>
      </c>
      <c r="M15" s="377">
        <v>34.164251496909401</v>
      </c>
      <c r="N15" s="374" t="s">
        <v>202</v>
      </c>
      <c r="O15" s="378">
        <v>22.22</v>
      </c>
    </row>
    <row r="16" spans="1:15" ht="28.5" customHeight="1" x14ac:dyDescent="0.25">
      <c r="A16" s="22"/>
      <c r="B16" s="373" t="s">
        <v>191</v>
      </c>
      <c r="C16" s="373"/>
      <c r="D16" s="373"/>
      <c r="E16" s="373"/>
      <c r="F16" s="373"/>
      <c r="G16" s="373"/>
      <c r="H16" s="373"/>
      <c r="I16" s="373"/>
      <c r="J16" s="374" t="s">
        <v>203</v>
      </c>
      <c r="K16" s="375">
        <v>0.29663154109628509</v>
      </c>
      <c r="L16" s="376" t="s">
        <v>204</v>
      </c>
      <c r="M16" s="377">
        <v>0.65725161124432896</v>
      </c>
      <c r="N16" s="374" t="s">
        <v>204</v>
      </c>
      <c r="O16" s="378">
        <v>0.73</v>
      </c>
    </row>
    <row r="17" spans="1:15" ht="45" x14ac:dyDescent="0.25">
      <c r="A17" s="22"/>
      <c r="B17" s="379" t="s">
        <v>192</v>
      </c>
      <c r="C17" s="379"/>
      <c r="D17" s="379"/>
      <c r="E17" s="379"/>
      <c r="F17" s="379"/>
      <c r="G17" s="379"/>
      <c r="H17" s="379"/>
      <c r="I17" s="379"/>
      <c r="J17" s="374" t="s">
        <v>205</v>
      </c>
      <c r="K17" s="375">
        <v>12.434685985085601</v>
      </c>
      <c r="L17" s="376" t="s">
        <v>153</v>
      </c>
      <c r="M17" s="377">
        <v>16.741696837181301</v>
      </c>
      <c r="N17" s="374" t="s">
        <v>153</v>
      </c>
      <c r="O17" s="378">
        <v>12.65</v>
      </c>
    </row>
    <row r="18" spans="1:15" ht="32.25" customHeight="1" x14ac:dyDescent="0.25">
      <c r="A18" s="22"/>
      <c r="B18" s="373" t="s">
        <v>193</v>
      </c>
      <c r="C18" s="373"/>
      <c r="D18" s="373"/>
      <c r="E18" s="373"/>
      <c r="F18" s="373"/>
      <c r="G18" s="373"/>
      <c r="H18" s="373"/>
      <c r="I18" s="373"/>
      <c r="J18" s="302"/>
      <c r="K18" s="302"/>
      <c r="L18" s="302"/>
      <c r="M18" s="302"/>
      <c r="N18" s="302"/>
      <c r="O18" s="24"/>
    </row>
    <row r="19" spans="1:15" ht="30" customHeight="1" x14ac:dyDescent="0.25">
      <c r="A19" s="22"/>
      <c r="B19" s="373" t="s">
        <v>194</v>
      </c>
      <c r="C19" s="373"/>
      <c r="D19" s="373"/>
      <c r="E19" s="373"/>
      <c r="F19" s="373"/>
      <c r="G19" s="373"/>
      <c r="H19" s="373"/>
      <c r="I19" s="373"/>
      <c r="J19" s="302"/>
      <c r="K19" s="302"/>
      <c r="L19" s="302"/>
      <c r="M19" s="302"/>
      <c r="N19" s="302"/>
      <c r="O19" s="24"/>
    </row>
    <row r="20" spans="1:15" x14ac:dyDescent="0.25">
      <c r="A20" s="22"/>
      <c r="B20" s="379" t="s">
        <v>206</v>
      </c>
      <c r="C20" s="379"/>
      <c r="D20" s="379"/>
      <c r="E20" s="379"/>
      <c r="F20" s="379"/>
      <c r="G20" s="379"/>
      <c r="H20" s="379"/>
      <c r="I20" s="379"/>
      <c r="J20" s="302"/>
      <c r="K20" s="302"/>
      <c r="L20" s="302"/>
      <c r="M20" s="302"/>
      <c r="N20" s="302"/>
      <c r="O20" s="24"/>
    </row>
    <row r="21" spans="1:15" x14ac:dyDescent="0.25">
      <c r="A21" s="22"/>
      <c r="B21" s="299"/>
      <c r="C21" s="299"/>
      <c r="D21" s="299"/>
      <c r="E21" s="299"/>
      <c r="F21" s="299"/>
      <c r="G21" s="299"/>
      <c r="H21" s="299"/>
      <c r="I21" s="299"/>
      <c r="J21" s="302"/>
      <c r="K21" s="302"/>
      <c r="L21" s="302"/>
      <c r="M21" s="302"/>
      <c r="N21" s="302"/>
      <c r="O21" s="24"/>
    </row>
    <row r="22" spans="1:15" x14ac:dyDescent="0.25">
      <c r="A22" s="22" t="s">
        <v>195</v>
      </c>
      <c r="B22" s="299" t="s">
        <v>196</v>
      </c>
      <c r="C22" s="299"/>
      <c r="D22" s="299"/>
      <c r="E22" s="299"/>
      <c r="F22" s="299"/>
      <c r="G22" s="299"/>
      <c r="H22" s="299"/>
      <c r="I22" s="299"/>
      <c r="J22" s="302"/>
      <c r="K22" s="302"/>
      <c r="L22" s="302"/>
      <c r="M22" s="302"/>
      <c r="N22" s="302"/>
      <c r="O22" s="24"/>
    </row>
    <row r="23" spans="1:15" ht="45" customHeight="1" x14ac:dyDescent="0.25">
      <c r="A23" s="22"/>
      <c r="B23" s="373" t="s">
        <v>190</v>
      </c>
      <c r="C23" s="373"/>
      <c r="D23" s="373"/>
      <c r="E23" s="373"/>
      <c r="F23" s="373"/>
      <c r="G23" s="373"/>
      <c r="H23" s="373"/>
      <c r="I23" s="373"/>
      <c r="J23" s="302"/>
      <c r="K23" s="302"/>
      <c r="L23" s="302"/>
      <c r="M23" s="302"/>
      <c r="N23" s="302"/>
      <c r="O23" s="24"/>
    </row>
    <row r="24" spans="1:15" x14ac:dyDescent="0.25">
      <c r="A24" s="22"/>
      <c r="B24" s="380" t="s">
        <v>199</v>
      </c>
      <c r="C24" s="380"/>
      <c r="D24" s="380"/>
      <c r="E24" s="380"/>
      <c r="F24" s="380"/>
      <c r="G24" s="380"/>
      <c r="H24" s="380"/>
      <c r="I24" s="380"/>
      <c r="J24" s="302"/>
      <c r="K24" s="302"/>
      <c r="L24" s="302"/>
      <c r="M24" s="302"/>
      <c r="N24" s="302"/>
      <c r="O24" s="24"/>
    </row>
    <row r="25" spans="1:15" ht="44.25" customHeight="1" x14ac:dyDescent="0.25">
      <c r="A25" s="22"/>
      <c r="B25" s="381" t="s">
        <v>198</v>
      </c>
      <c r="C25" s="381"/>
      <c r="D25" s="381"/>
      <c r="E25" s="381"/>
      <c r="F25" s="381"/>
      <c r="G25" s="381"/>
      <c r="H25" s="381"/>
      <c r="I25" s="381"/>
      <c r="J25" s="302"/>
      <c r="K25" s="302"/>
      <c r="L25" s="302"/>
      <c r="M25" s="302"/>
      <c r="N25" s="302"/>
      <c r="O25" s="24"/>
    </row>
    <row r="26" spans="1:15" ht="81" customHeight="1" x14ac:dyDescent="0.25">
      <c r="A26" s="22"/>
      <c r="B26" s="373" t="s">
        <v>197</v>
      </c>
      <c r="C26" s="373"/>
      <c r="D26" s="373"/>
      <c r="E26" s="373"/>
      <c r="F26" s="373"/>
      <c r="G26" s="373"/>
      <c r="H26" s="373"/>
      <c r="I26" s="373"/>
      <c r="J26" s="382" t="s">
        <v>154</v>
      </c>
      <c r="K26" s="375">
        <v>21.866556605863039</v>
      </c>
      <c r="L26" s="382" t="s">
        <v>154</v>
      </c>
      <c r="M26" s="375">
        <v>26.834653946988201</v>
      </c>
      <c r="N26" s="382" t="s">
        <v>154</v>
      </c>
      <c r="O26" s="378">
        <v>19.600000000000001</v>
      </c>
    </row>
    <row r="27" spans="1:15" ht="15.75" thickBot="1" x14ac:dyDescent="0.3">
      <c r="A27" s="25"/>
      <c r="B27" s="383" t="s">
        <v>200</v>
      </c>
      <c r="C27" s="383"/>
      <c r="D27" s="383"/>
      <c r="E27" s="383"/>
      <c r="F27" s="383"/>
      <c r="G27" s="383"/>
      <c r="H27" s="383"/>
      <c r="I27" s="383"/>
      <c r="J27" s="26"/>
      <c r="K27" s="26"/>
      <c r="L27" s="26"/>
      <c r="M27" s="26"/>
      <c r="N27" s="26"/>
      <c r="O27" s="27"/>
    </row>
  </sheetData>
  <mergeCells count="14">
    <mergeCell ref="B26:I26"/>
    <mergeCell ref="B27:I27"/>
    <mergeCell ref="J13:K13"/>
    <mergeCell ref="B15:I15"/>
    <mergeCell ref="B16:I16"/>
    <mergeCell ref="B17:I17"/>
    <mergeCell ref="B18:I18"/>
    <mergeCell ref="B19:I19"/>
    <mergeCell ref="B20:I20"/>
    <mergeCell ref="L13:M13"/>
    <mergeCell ref="N13:O13"/>
    <mergeCell ref="B23:I23"/>
    <mergeCell ref="B24:I24"/>
    <mergeCell ref="B25:I2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Resumen</vt:lpstr>
      <vt:lpstr>2411</vt:lpstr>
      <vt:lpstr>2412</vt:lpstr>
      <vt:lpstr>2413</vt:lpstr>
      <vt:lpstr>2414</vt:lpstr>
      <vt:lpstr>2415</vt:lpstr>
      <vt:lpstr>2416</vt:lpstr>
      <vt:lpstr>2417</vt:lpstr>
      <vt:lpstr>2418</vt:lpstr>
      <vt:lpstr>2419</vt:lpstr>
      <vt:lpstr>24110</vt:lpstr>
      <vt:lpstr>24111</vt:lpstr>
      <vt:lpstr>esquema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Bubo</dc:creator>
  <cp:lastModifiedBy>LEDESMA CARRION DORA ELENA</cp:lastModifiedBy>
  <dcterms:created xsi:type="dcterms:W3CDTF">2023-03-13T15:24:53Z</dcterms:created>
  <dcterms:modified xsi:type="dcterms:W3CDTF">2023-07-13T17:57:27Z</dcterms:modified>
</cp:coreProperties>
</file>